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0A8" lockStructure="1"/>
  <bookViews>
    <workbookView xWindow="0" yWindow="0" windowWidth="16605" windowHeight="9435"/>
  </bookViews>
  <sheets>
    <sheet name="Instructions" sheetId="4" r:id="rId1"/>
    <sheet name="Performance Measure" sheetId="1" r:id="rId2"/>
    <sheet name="Regional Mean by State" sheetId="2" state="hidden" r:id="rId3"/>
    <sheet name="National Means" sheetId="3" state="hidden" r:id="rId4"/>
    <sheet name="Calcs" sheetId="5" state="hidden" r:id="rId5"/>
  </sheets>
  <externalReferences>
    <externalReference r:id="rId6"/>
  </externalReferences>
  <definedNames>
    <definedName name="_xlnm._FilterDatabase" localSheetId="4" hidden="1">Calcs!$E$4:$V$25</definedName>
    <definedName name="_xlnm._FilterDatabase" localSheetId="1" hidden="1">'Performance Measure'!$A$1:$H$24</definedName>
    <definedName name="_xlnm.Print_Area" localSheetId="4">Calcs!$E$2:$U$25</definedName>
    <definedName name="_xlnm.Print_Titles" localSheetId="1">'Performance Measure'!$1:$4</definedName>
    <definedName name="State">'[1]Regional Mean by State'!$A$3:$A$53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5" l="1"/>
  <c r="R16" i="5"/>
  <c r="Q16" i="5"/>
  <c r="P16" i="5"/>
  <c r="S15" i="5"/>
  <c r="R15" i="5"/>
  <c r="Q15" i="5"/>
  <c r="P15" i="5"/>
  <c r="S14" i="5"/>
  <c r="R14" i="5"/>
  <c r="Q14" i="5"/>
  <c r="P14" i="5"/>
  <c r="S13" i="5"/>
  <c r="R13" i="5"/>
  <c r="Q13" i="5"/>
  <c r="P13" i="5"/>
  <c r="S24" i="5"/>
  <c r="R24" i="5"/>
  <c r="Q24" i="5"/>
  <c r="P24" i="5"/>
  <c r="S23" i="5"/>
  <c r="R23" i="5"/>
  <c r="Q23" i="5"/>
  <c r="P23" i="5"/>
  <c r="S22" i="5"/>
  <c r="R22" i="5"/>
  <c r="Q22" i="5"/>
  <c r="P22" i="5"/>
  <c r="S21" i="5"/>
  <c r="R21" i="5"/>
  <c r="Q21" i="5"/>
  <c r="P21" i="5"/>
  <c r="S20" i="5"/>
  <c r="R20" i="5"/>
  <c r="Q20" i="5"/>
  <c r="P20" i="5"/>
  <c r="S19" i="5"/>
  <c r="R19" i="5"/>
  <c r="Q19" i="5"/>
  <c r="P19" i="5"/>
  <c r="S18" i="5"/>
  <c r="R18" i="5"/>
  <c r="Q18" i="5"/>
  <c r="P18" i="5"/>
  <c r="S17" i="5"/>
  <c r="R17" i="5"/>
  <c r="Q17" i="5"/>
  <c r="P17" i="5"/>
  <c r="S11" i="5"/>
  <c r="R11" i="5"/>
  <c r="Q11" i="5"/>
  <c r="P11" i="5"/>
  <c r="S10" i="5"/>
  <c r="R10" i="5"/>
  <c r="Q10" i="5"/>
  <c r="P10" i="5"/>
  <c r="S9" i="5"/>
  <c r="R9" i="5"/>
  <c r="Q9" i="5"/>
  <c r="P9" i="5"/>
  <c r="S8" i="5"/>
  <c r="R8" i="5"/>
  <c r="Q8" i="5"/>
  <c r="P8" i="5"/>
  <c r="S7" i="5"/>
  <c r="R7" i="5"/>
  <c r="Q7" i="5"/>
  <c r="P7" i="5"/>
  <c r="S6" i="5"/>
  <c r="R6" i="5"/>
  <c r="Q6" i="5"/>
  <c r="P6" i="5"/>
  <c r="S5" i="5"/>
  <c r="P5" i="5"/>
  <c r="R5" i="5"/>
  <c r="Q5" i="5"/>
  <c r="O24" i="5"/>
  <c r="N24" i="5"/>
  <c r="M24" i="5"/>
  <c r="L24" i="5"/>
  <c r="K24" i="5"/>
  <c r="O23" i="5"/>
  <c r="N23" i="5"/>
  <c r="M23" i="5"/>
  <c r="L23" i="5"/>
  <c r="K23" i="5"/>
  <c r="O22" i="5"/>
  <c r="N22" i="5"/>
  <c r="M22" i="5"/>
  <c r="L22" i="5"/>
  <c r="K22" i="5"/>
  <c r="O21" i="5"/>
  <c r="N21" i="5"/>
  <c r="M21" i="5"/>
  <c r="L21" i="5"/>
  <c r="K21" i="5"/>
  <c r="O20" i="5"/>
  <c r="N20" i="5"/>
  <c r="M20" i="5"/>
  <c r="L20" i="5"/>
  <c r="K20" i="5"/>
  <c r="O19" i="5"/>
  <c r="N19" i="5"/>
  <c r="M19" i="5"/>
  <c r="L19" i="5"/>
  <c r="K19" i="5"/>
  <c r="O18" i="5"/>
  <c r="N18" i="5"/>
  <c r="M18" i="5"/>
  <c r="L18" i="5"/>
  <c r="K18" i="5"/>
  <c r="N17" i="5"/>
  <c r="M17" i="5"/>
  <c r="L17" i="5"/>
  <c r="K17" i="5"/>
  <c r="J24" i="5"/>
  <c r="I24" i="5"/>
  <c r="H24" i="5"/>
  <c r="G24" i="5"/>
  <c r="F24" i="5"/>
  <c r="J23" i="5"/>
  <c r="I23" i="5"/>
  <c r="H23" i="5"/>
  <c r="G23" i="5"/>
  <c r="F23" i="5"/>
  <c r="J22" i="5"/>
  <c r="I22" i="5"/>
  <c r="H22" i="5"/>
  <c r="G22" i="5"/>
  <c r="F22" i="5"/>
  <c r="J21" i="5"/>
  <c r="I21" i="5"/>
  <c r="H21" i="5"/>
  <c r="G21" i="5"/>
  <c r="F21" i="5"/>
  <c r="J20" i="5"/>
  <c r="I20" i="5"/>
  <c r="H20" i="5"/>
  <c r="G20" i="5"/>
  <c r="F20" i="5"/>
  <c r="J19" i="5"/>
  <c r="I19" i="5"/>
  <c r="H19" i="5"/>
  <c r="G19" i="5"/>
  <c r="F19" i="5"/>
  <c r="J18" i="5"/>
  <c r="I18" i="5"/>
  <c r="H18" i="5"/>
  <c r="G18" i="5"/>
  <c r="F18" i="5"/>
  <c r="I17" i="5"/>
  <c r="H17" i="5"/>
  <c r="G17" i="5"/>
  <c r="F17" i="5"/>
  <c r="N16" i="5"/>
  <c r="M16" i="5"/>
  <c r="L16" i="5"/>
  <c r="K16" i="5"/>
  <c r="N15" i="5"/>
  <c r="M15" i="5"/>
  <c r="L15" i="5"/>
  <c r="K15" i="5"/>
  <c r="N14" i="5"/>
  <c r="M14" i="5"/>
  <c r="L14" i="5"/>
  <c r="K14" i="5"/>
  <c r="N13" i="5"/>
  <c r="M13" i="5"/>
  <c r="L13" i="5"/>
  <c r="K13" i="5"/>
  <c r="N11" i="5"/>
  <c r="M11" i="5"/>
  <c r="L11" i="5"/>
  <c r="K11" i="5"/>
  <c r="N10" i="5"/>
  <c r="M10" i="5"/>
  <c r="L10" i="5"/>
  <c r="K10" i="5"/>
  <c r="N9" i="5"/>
  <c r="M9" i="5"/>
  <c r="L9" i="5"/>
  <c r="K9" i="5"/>
  <c r="N8" i="5"/>
  <c r="M8" i="5"/>
  <c r="L8" i="5"/>
  <c r="K8" i="5"/>
  <c r="N7" i="5"/>
  <c r="M7" i="5"/>
  <c r="L7" i="5"/>
  <c r="K7" i="5"/>
  <c r="N6" i="5"/>
  <c r="M6" i="5"/>
  <c r="L6" i="5"/>
  <c r="K6" i="5"/>
  <c r="N5" i="5"/>
  <c r="M5" i="5"/>
  <c r="L5" i="5"/>
  <c r="K5" i="5"/>
  <c r="H5" i="5"/>
  <c r="I5" i="5"/>
  <c r="I16" i="5"/>
  <c r="H16" i="5"/>
  <c r="G16" i="5"/>
  <c r="F16" i="5"/>
  <c r="I15" i="5"/>
  <c r="H15" i="5"/>
  <c r="G15" i="5"/>
  <c r="F15" i="5"/>
  <c r="I14" i="5"/>
  <c r="H14" i="5"/>
  <c r="G14" i="5"/>
  <c r="F14" i="5"/>
  <c r="I13" i="5"/>
  <c r="H13" i="5"/>
  <c r="G13" i="5"/>
  <c r="F13" i="5"/>
  <c r="I11" i="5"/>
  <c r="H11" i="5"/>
  <c r="I10" i="5"/>
  <c r="H10" i="5"/>
  <c r="I9" i="5"/>
  <c r="H9" i="5"/>
  <c r="I8" i="5"/>
  <c r="H8" i="5"/>
  <c r="I7" i="5"/>
  <c r="H7" i="5"/>
  <c r="I6" i="5"/>
  <c r="H6" i="5"/>
  <c r="G11" i="5"/>
  <c r="F11" i="5"/>
  <c r="G10" i="5"/>
  <c r="F10" i="5"/>
  <c r="G9" i="5"/>
  <c r="F9" i="5"/>
  <c r="G8" i="5"/>
  <c r="F8" i="5"/>
  <c r="G7" i="5"/>
  <c r="F7" i="5"/>
  <c r="G6" i="5"/>
  <c r="F6" i="5"/>
  <c r="G5" i="5"/>
  <c r="F5" i="5"/>
  <c r="E14" i="5"/>
  <c r="P2" i="5"/>
  <c r="K2" i="5"/>
  <c r="F2" i="5"/>
  <c r="J14" i="5" l="1"/>
  <c r="O14" i="5"/>
  <c r="T14" i="5"/>
  <c r="J15" i="5"/>
  <c r="O15" i="5"/>
  <c r="T15" i="5"/>
  <c r="J16" i="5"/>
  <c r="O16" i="5"/>
  <c r="T16" i="5"/>
  <c r="T13" i="5"/>
  <c r="O13" i="5"/>
  <c r="J13" i="5"/>
  <c r="J17" i="5"/>
  <c r="O17" i="5"/>
  <c r="T17" i="5"/>
  <c r="T18" i="5"/>
  <c r="T19" i="5"/>
  <c r="T20" i="5"/>
  <c r="T21" i="5"/>
  <c r="T22" i="5"/>
  <c r="T23" i="5"/>
  <c r="T24" i="5"/>
  <c r="J6" i="5"/>
  <c r="O6" i="5"/>
  <c r="T6" i="5"/>
  <c r="J7" i="5"/>
  <c r="O7" i="5"/>
  <c r="T7" i="5"/>
  <c r="J8" i="5"/>
  <c r="O8" i="5"/>
  <c r="T8" i="5"/>
  <c r="J9" i="5"/>
  <c r="O9" i="5"/>
  <c r="T9" i="5"/>
  <c r="J10" i="5"/>
  <c r="O10" i="5"/>
  <c r="T10" i="5"/>
  <c r="J11" i="5"/>
  <c r="O11" i="5"/>
  <c r="T11" i="5"/>
  <c r="T5" i="5"/>
  <c r="O5" i="5"/>
  <c r="J5" i="5"/>
  <c r="E13" i="5"/>
  <c r="E15" i="5"/>
  <c r="E16" i="5"/>
  <c r="E17" i="5"/>
  <c r="E18" i="5"/>
  <c r="E19" i="5"/>
  <c r="E20" i="5"/>
  <c r="E21" i="5"/>
  <c r="E22" i="5"/>
  <c r="E23" i="5"/>
  <c r="E24" i="5"/>
  <c r="E12" i="5"/>
  <c r="U5" i="5" l="1"/>
  <c r="U17" i="5"/>
  <c r="U21" i="5"/>
  <c r="U19" i="5"/>
  <c r="U14" i="5"/>
  <c r="U24" i="5"/>
  <c r="U15" i="5"/>
  <c r="U13" i="5"/>
  <c r="U22" i="5"/>
  <c r="U20" i="5"/>
  <c r="U23" i="5"/>
  <c r="U18" i="5"/>
  <c r="U16" i="5"/>
  <c r="U7" i="5" l="1"/>
  <c r="U8" i="5"/>
  <c r="U11" i="5"/>
  <c r="U6" i="5"/>
  <c r="U10" i="5"/>
  <c r="U9" i="5"/>
  <c r="U25" i="5" l="1"/>
  <c r="B27" i="1" s="1"/>
  <c r="B28" i="1" l="1"/>
</calcChain>
</file>

<file path=xl/sharedStrings.xml><?xml version="1.0" encoding="utf-8"?>
<sst xmlns="http://schemas.openxmlformats.org/spreadsheetml/2006/main" count="238" uniqueCount="122">
  <si>
    <t>Group B</t>
  </si>
  <si>
    <t xml:space="preserve">State #1: </t>
  </si>
  <si>
    <t>Florida</t>
  </si>
  <si>
    <t>State #2:</t>
  </si>
  <si>
    <t>Hawaii</t>
  </si>
  <si>
    <t>State #3:</t>
  </si>
  <si>
    <t>Georgia</t>
  </si>
  <si>
    <t>HEDIS Performance Measure</t>
  </si>
  <si>
    <t>CY 2015 Rate</t>
  </si>
  <si>
    <t>CY 2016 Rate</t>
  </si>
  <si>
    <t>Adolescent Well-Care Visits</t>
  </si>
  <si>
    <t>Annual Dental Visit - Total</t>
  </si>
  <si>
    <t>Childhood Immunization Status - Combination 3</t>
  </si>
  <si>
    <t>Frequency of Ongoing Prenatal Care - ≥ 81% of expected visits</t>
  </si>
  <si>
    <t>Immunizations for Adolescents - Combination 1</t>
  </si>
  <si>
    <t>Timeliness of Prenatal Care</t>
  </si>
  <si>
    <t>Well-Child Visits in the First 15 Months of Life - 6 or more visits</t>
  </si>
  <si>
    <t>Well-Child Visits in the Third, Fourth, Fifth and Sixth Years of Life</t>
  </si>
  <si>
    <t>State</t>
  </si>
  <si>
    <t>Adherence to Antipsychotic Medications for Individuals with Schizophrenia</t>
  </si>
  <si>
    <t>Antidepressant Medication Management - Acute Phase</t>
  </si>
  <si>
    <t>Comprehensive Diabetes Care - HbA1c Control (&lt;8%)</t>
  </si>
  <si>
    <t>Controlling High Blood Pressure</t>
  </si>
  <si>
    <t>Follow-Up After Hospitalization for Mental Illness - 7 day</t>
  </si>
  <si>
    <t>Initiation and Engagement of  Alcohol and Other Drug Dependence Treatment - Initiation - Total</t>
  </si>
  <si>
    <t>Medication Management for People with Asthma - 75% Compliance - Total</t>
  </si>
  <si>
    <t>Children and Adolescents' Access to Primary Care Practitioners - 12-24 months</t>
  </si>
  <si>
    <t>Children and Adolescents' Access to Primary Care Practitioners - 25 months - 6 years</t>
  </si>
  <si>
    <t>Children and Adolescents' Access to Primary Care Practitioners - 7-11 years</t>
  </si>
  <si>
    <t>Children and Adolescents' Access to Primary Care Practitioners - 12-19 years</t>
  </si>
  <si>
    <t>Adults' Access to Preventive/Ambulatory Health Services - Total</t>
  </si>
  <si>
    <t>Alabama</t>
  </si>
  <si>
    <t>Alaska</t>
  </si>
  <si>
    <t>Arizona</t>
  </si>
  <si>
    <t>Arkansas</t>
  </si>
  <si>
    <t>California</t>
  </si>
  <si>
    <t>Colorado</t>
  </si>
  <si>
    <t>Connecticut</t>
  </si>
  <si>
    <t>District of Columbia</t>
  </si>
  <si>
    <t>Delaware</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</si>
  <si>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</si>
  <si>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</si>
  <si>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</si>
  <si>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</si>
  <si>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</si>
  <si>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</si>
  <si>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</si>
  <si>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</si>
  <si>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</si>
  <si>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</si>
  <si>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</si>
  <si>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</si>
  <si>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</si>
  <si>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</si>
  <si>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</si>
  <si>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</si>
  <si>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</si>
  <si>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</si>
  <si>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</si>
  <si>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</si>
  <si>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</si>
  <si>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</si>
  <si>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</si>
  <si>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</si>
  <si>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</si>
  <si>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Oklahoma</t>
  </si>
  <si>
    <t>Pennsylvania</t>
  </si>
  <si>
    <t>Rhode Island</t>
  </si>
  <si>
    <t>South Carolina</t>
  </si>
  <si>
    <t>South Dakota</t>
  </si>
  <si>
    <t>Tennessee</t>
  </si>
  <si>
    <t>Texas</t>
  </si>
  <si>
    <t>Utah</t>
  </si>
  <si>
    <t>Vermont</t>
  </si>
  <si>
    <t>Virginia</t>
  </si>
  <si>
    <t>Washington</t>
  </si>
  <si>
    <t>West Virginia</t>
  </si>
  <si>
    <t>Wisconsin</t>
  </si>
  <si>
    <t>Wyoming</t>
  </si>
  <si>
    <t>National Mean 2015</t>
  </si>
  <si>
    <t>National Mean 2016</t>
  </si>
  <si>
    <t>Group A</t>
  </si>
  <si>
    <t>Antidepressant Medication Management - Effective Acute Phase Treatment</t>
  </si>
  <si>
    <t>CY 2015 Reg Mean</t>
  </si>
  <si>
    <t>CY 2015 Nat Mean</t>
  </si>
  <si>
    <t>CY 2016 Reg Mean</t>
  </si>
  <si>
    <t>CY 2016 Nat Mean</t>
  </si>
  <si>
    <t>Yr to Yr Increase</t>
  </si>
  <si>
    <t>Total by Measure</t>
  </si>
  <si>
    <t>Grand Total</t>
  </si>
  <si>
    <r>
      <t xml:space="preserve">Frequency of Ongoing Prenatal Care - </t>
    </r>
    <r>
      <rPr>
        <sz val="11"/>
        <color theme="1"/>
        <rFont val="Calibri"/>
        <family val="2"/>
      </rPr>
      <t>≥ 81% of expected visits</t>
    </r>
  </si>
  <si>
    <t>INSTRUCTIONS:</t>
  </si>
  <si>
    <t>Total Points</t>
  </si>
  <si>
    <t xml:space="preserve">Use the drop-down box to select the state for which you are reporting and enter the performance measure rates (to the hundredths place, or XX.XX) for that state's Medicaid population for the appropriate calendar year. </t>
  </si>
  <si>
    <t>RESPONDENT NAME:</t>
  </si>
  <si>
    <t>Census Region</t>
  </si>
  <si>
    <t>South Central</t>
  </si>
  <si>
    <t>Mountain</t>
  </si>
  <si>
    <t>Middle Atlantic</t>
  </si>
  <si>
    <t>South Atlantic</t>
  </si>
  <si>
    <t>East North Central</t>
  </si>
  <si>
    <t>West North Central</t>
  </si>
  <si>
    <t>Child and Adolescent Access to PCPs</t>
  </si>
  <si>
    <t>Children and Adolescents' Access To PCP (12-24 Months)</t>
  </si>
  <si>
    <t>Children and Adolescents' Access To PCP (25 Months-6 Yrs)</t>
  </si>
  <si>
    <t>Children and Adolescents' Access To PCP (7-11 Yrs)</t>
  </si>
  <si>
    <t>Children and Adolescents' Access To PCP (12-19 Yrs)</t>
  </si>
  <si>
    <t>Medication Management for People With Asthma: Medication Compliance 75% (Total)</t>
  </si>
  <si>
    <t>Follow Up After Hospitalization For Mental Illness - 7 days</t>
  </si>
  <si>
    <t>Initiation &amp; Engagement of Alcohol &amp; Other Drug Dependence Treatment - Initiation Total</t>
  </si>
  <si>
    <t>Final Score</t>
  </si>
  <si>
    <t xml:space="preserve">Respondents should submit calendar year 2015/HEDIS 2016 and calendar year 2016/ HEDIS 2017 performance measure data for the selected HEDIS measures for the respondent's three (3) largest Medicaid/CHIP contracts (measured by number of enrollees).  If the respondent has Florida Medicaid or CHIP HEDIS results, it shall include the Florida Medicaid experience as one (1) or two (2) of three (3) states for the last two (2) years. Other states Medicaid/CHIP experience should be utilized only to the extent that the respondent does not have Florida specific experience.  </t>
  </si>
  <si>
    <t xml:space="preserve">If the respondent does not have HEDIS results for at least three (3) Medicaid/CHIP contracts, the respondent shall provide commercial HEDIS measures for the respondent’s largest contracts to have three total responses. Commercial contracts should not supplant Medicaid or CHIP contract results.  </t>
  </si>
  <si>
    <t>The performance measures, that respondents are required to report on, can be found on the 'Performance Measure' tab.</t>
  </si>
  <si>
    <t>Children and Adolescents' Access to PCP (12-24 months)</t>
  </si>
  <si>
    <t>Children and Adolescents' Access to PCP (7-11 yrs)</t>
  </si>
  <si>
    <t>Children and Adolescents' Access to PCP (12-19 yrs)</t>
  </si>
  <si>
    <t>Children and Adolescents' Access to PCP (25 months-6 yrs)</t>
  </si>
  <si>
    <t>Medication Management for People with Asthma: Medication Compliance 75% (Total)</t>
  </si>
  <si>
    <t>Follow Up After Hospitalization for Mental Illness - 7 days</t>
  </si>
  <si>
    <t>Vlookup Ref National</t>
  </si>
  <si>
    <t>Vlookup Ref Regional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</si>
</sst>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sz val="11"/>
      <color theme="1"/>
      <name val="Arial"/>
      <family val="2"/>
    </font>
    <font>
      <b/>
      <sz val="14"/>
      <color theme="1"/>
      <name val="Calibri"/>
      <family val="2"/>
      <scheme val="minor"/>
    </font>
    <font>
      <b/>
      <sz val="12"/>
      <color theme="1"/>
      <name val="Calibri"/>
      <family val="2"/>
      <scheme val="minor"/>
    </font>
    <font>
      <b/>
      <sz val="14"/>
      <color rgb="FFFF0000"/>
      <name val="Calibri"/>
      <family val="2"/>
      <scheme val="minor"/>
    </font>
    <font>
      <sz val="11"/>
      <color theme="1"/>
      <name val="Calibri"/>
      <family val="2"/>
    </font>
    <font>
      <b/>
      <sz val="14"/>
      <color theme="1"/>
      <name val="Arial"/>
      <family val="2"/>
    </font>
    <font>
      <b/>
      <sz val="11"/>
      <color rgb="FFFF0000"/>
      <name val="Arial"/>
      <family val="2"/>
    </font>
    <font>
      <b/>
      <sz val="11"/>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20">
    <xf numFmtId="0" fontId="0" fillId="0" borderId="0" xfId="0"/>
    <xf numFmtId="0" fontId="4" fillId="0" borderId="0" xfId="0" applyFont="1" applyProtection="1"/>
    <xf numFmtId="0" fontId="0" fillId="0" borderId="0" xfId="0" applyProtection="1"/>
    <xf numFmtId="0" fontId="3" fillId="0" borderId="4" xfId="0" applyFont="1" applyBorder="1" applyAlignment="1" applyProtection="1">
      <alignment horizontal="right"/>
    </xf>
    <xf numFmtId="0" fontId="3" fillId="3" borderId="5" xfId="0" applyFont="1" applyFill="1" applyBorder="1" applyAlignment="1" applyProtection="1">
      <alignment horizontal="center"/>
      <protection locked="0"/>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2" fillId="0" borderId="10" xfId="0" applyFont="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0" xfId="0" applyFont="1" applyFill="1" applyBorder="1" applyAlignment="1">
      <alignment wrapText="1"/>
    </xf>
    <xf numFmtId="0" fontId="4" fillId="0" borderId="13" xfId="0" applyFont="1" applyBorder="1"/>
    <xf numFmtId="0" fontId="0" fillId="0" borderId="0" xfId="0" applyBorder="1"/>
    <xf numFmtId="0" fontId="0" fillId="0" borderId="0" xfId="0" applyFill="1" applyBorder="1"/>
    <xf numFmtId="0" fontId="0" fillId="0" borderId="14" xfId="0" applyBorder="1"/>
    <xf numFmtId="0" fontId="4" fillId="0" borderId="15" xfId="0" applyFont="1" applyBorder="1"/>
    <xf numFmtId="0" fontId="0" fillId="0" borderId="16" xfId="0" applyBorder="1"/>
    <xf numFmtId="0" fontId="0" fillId="0" borderId="16" xfId="0" applyFill="1" applyBorder="1"/>
    <xf numFmtId="0" fontId="0" fillId="0" borderId="17" xfId="0" applyBorder="1"/>
    <xf numFmtId="0" fontId="2" fillId="0" borderId="10" xfId="0" applyFont="1" applyBorder="1"/>
    <xf numFmtId="0" fontId="2" fillId="0" borderId="11" xfId="0" applyFont="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8" xfId="0" applyFont="1" applyFill="1" applyBorder="1" applyAlignment="1">
      <alignment horizontal="center"/>
    </xf>
    <xf numFmtId="0" fontId="0" fillId="0" borderId="19" xfId="0" applyFill="1" applyBorder="1"/>
    <xf numFmtId="0" fontId="0" fillId="0" borderId="20" xfId="0" applyFill="1" applyBorder="1"/>
    <xf numFmtId="0" fontId="0" fillId="0" borderId="21" xfId="0" applyFill="1" applyBorder="1"/>
    <xf numFmtId="0" fontId="0" fillId="0" borderId="22" xfId="0" applyFill="1" applyBorder="1"/>
    <xf numFmtId="0" fontId="0" fillId="0" borderId="23" xfId="0" applyFill="1" applyBorder="1"/>
    <xf numFmtId="0" fontId="0" fillId="0" borderId="24" xfId="0" applyFill="1" applyBorder="1"/>
    <xf numFmtId="0" fontId="0" fillId="0" borderId="25" xfId="0" applyFill="1" applyBorder="1"/>
    <xf numFmtId="0" fontId="3" fillId="0" borderId="0" xfId="0" applyFont="1" applyProtection="1"/>
    <xf numFmtId="0" fontId="0" fillId="0" borderId="0" xfId="0" applyBorder="1" applyAlignment="1">
      <alignment horizontal="right"/>
    </xf>
    <xf numFmtId="0" fontId="0" fillId="0" borderId="16" xfId="0" applyBorder="1" applyAlignment="1">
      <alignment horizontal="right"/>
    </xf>
    <xf numFmtId="0" fontId="4" fillId="0" borderId="14" xfId="0" applyFont="1" applyBorder="1" applyAlignment="1">
      <alignment horizontal="center"/>
    </xf>
    <xf numFmtId="0" fontId="4" fillId="0" borderId="17" xfId="0" applyFont="1" applyBorder="1" applyAlignment="1">
      <alignment horizontal="center"/>
    </xf>
    <xf numFmtId="0" fontId="2" fillId="0" borderId="33" xfId="0" applyFont="1" applyFill="1" applyBorder="1" applyAlignment="1">
      <alignment wrapText="1"/>
    </xf>
    <xf numFmtId="0" fontId="2" fillId="0" borderId="3" xfId="0" applyFont="1" applyFill="1" applyBorder="1" applyAlignment="1">
      <alignment horizontal="center" wrapText="1"/>
    </xf>
    <xf numFmtId="0" fontId="3" fillId="0" borderId="0" xfId="0" applyFont="1" applyAlignment="1" applyProtection="1">
      <alignment horizontal="right" vertical="center"/>
    </xf>
    <xf numFmtId="0" fontId="0" fillId="0" borderId="0" xfId="0" applyAlignment="1" applyProtection="1">
      <alignment vertical="center"/>
    </xf>
    <xf numFmtId="2" fontId="3" fillId="0" borderId="0" xfId="0" applyNumberFormat="1" applyFont="1" applyFill="1" applyBorder="1" applyAlignment="1" applyProtection="1">
      <alignment horizontal="center" vertical="center"/>
    </xf>
    <xf numFmtId="0" fontId="4" fillId="0" borderId="37" xfId="0" applyFont="1" applyBorder="1" applyAlignment="1" applyProtection="1">
      <alignment vertical="center"/>
    </xf>
    <xf numFmtId="0" fontId="3" fillId="0" borderId="38" xfId="0" applyFont="1" applyBorder="1" applyAlignment="1" applyProtection="1">
      <alignment horizontal="left" vertical="center"/>
    </xf>
    <xf numFmtId="0" fontId="4" fillId="0" borderId="35"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xf>
    <xf numFmtId="0" fontId="4" fillId="0" borderId="38" xfId="0" applyFont="1" applyFill="1" applyBorder="1" applyAlignment="1" applyProtection="1">
      <alignment horizontal="left" vertical="center" wrapText="1"/>
    </xf>
    <xf numFmtId="0" fontId="12"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3" fillId="0" borderId="4" xfId="0" applyFont="1" applyFill="1" applyBorder="1" applyAlignment="1" applyProtection="1">
      <alignment horizontal="right" vertical="center" wrapText="1"/>
    </xf>
    <xf numFmtId="0" fontId="3" fillId="0" borderId="6" xfId="0" applyFont="1" applyBorder="1" applyAlignment="1" applyProtection="1">
      <alignment horizontal="right" vertical="center"/>
    </xf>
    <xf numFmtId="4" fontId="3" fillId="3" borderId="39" xfId="0" applyNumberFormat="1" applyFont="1" applyFill="1" applyBorder="1" applyAlignment="1" applyProtection="1">
      <alignment horizontal="center" vertical="center"/>
      <protection locked="0"/>
    </xf>
    <xf numFmtId="4" fontId="3" fillId="3" borderId="32"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protection locked="0"/>
    </xf>
    <xf numFmtId="4" fontId="3" fillId="3" borderId="28" xfId="0" applyNumberFormat="1" applyFont="1" applyFill="1" applyBorder="1" applyAlignment="1" applyProtection="1">
      <alignment horizontal="center" vertical="center"/>
      <protection locked="0"/>
    </xf>
    <xf numFmtId="4" fontId="11" fillId="3" borderId="9" xfId="0" applyNumberFormat="1" applyFont="1" applyFill="1" applyBorder="1" applyAlignment="1" applyProtection="1">
      <alignment horizontal="center" vertical="center"/>
      <protection locked="0"/>
    </xf>
    <xf numFmtId="4" fontId="3" fillId="3" borderId="6" xfId="0" applyNumberFormat="1" applyFont="1" applyFill="1" applyBorder="1" applyAlignment="1" applyProtection="1">
      <alignment horizontal="center" vertical="center"/>
      <protection locked="0"/>
    </xf>
    <xf numFmtId="4" fontId="11" fillId="3" borderId="7" xfId="0" applyNumberFormat="1" applyFont="1" applyFill="1" applyBorder="1" applyAlignment="1" applyProtection="1">
      <alignment horizontal="center" vertical="center"/>
      <protection locked="0"/>
    </xf>
    <xf numFmtId="4" fontId="3" fillId="3" borderId="7" xfId="0" applyNumberFormat="1" applyFont="1" applyFill="1" applyBorder="1" applyAlignment="1" applyProtection="1">
      <alignment horizontal="center" vertical="center"/>
      <protection locked="0"/>
    </xf>
    <xf numFmtId="0" fontId="2" fillId="0" borderId="0" xfId="0" applyFont="1" applyBorder="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6" xfId="0" applyFill="1" applyBorder="1" applyAlignment="1">
      <alignment horizontal="center" vertical="center" wrapText="1"/>
    </xf>
    <xf numFmtId="0" fontId="0" fillId="2" borderId="36" xfId="0" applyFill="1" applyBorder="1" applyAlignment="1">
      <alignment vertical="center"/>
    </xf>
    <xf numFmtId="0" fontId="0" fillId="2" borderId="27" xfId="0" applyFill="1" applyBorder="1" applyAlignment="1">
      <alignment vertical="center"/>
    </xf>
    <xf numFmtId="0" fontId="0" fillId="2" borderId="34" xfId="0" applyFill="1" applyBorder="1" applyAlignment="1">
      <alignment vertical="center"/>
    </xf>
    <xf numFmtId="0" fontId="0" fillId="2" borderId="43" xfId="0" applyFill="1"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5" xfId="0" applyBorder="1" applyAlignment="1">
      <alignment vertical="center"/>
    </xf>
    <xf numFmtId="0" fontId="0" fillId="0" borderId="41" xfId="0" applyBorder="1" applyAlignment="1">
      <alignment vertical="center" wrapText="1"/>
    </xf>
    <xf numFmtId="0" fontId="0" fillId="0" borderId="41" xfId="0" applyFill="1" applyBorder="1" applyAlignment="1">
      <alignment vertical="center" wrapText="1"/>
    </xf>
    <xf numFmtId="0" fontId="0" fillId="0" borderId="41" xfId="0" applyFont="1" applyFill="1" applyBorder="1" applyAlignment="1">
      <alignment vertical="center" wrapText="1"/>
    </xf>
    <xf numFmtId="0" fontId="2" fillId="0" borderId="41" xfId="0" applyFont="1" applyBorder="1" applyAlignment="1">
      <alignment vertical="center" wrapText="1"/>
    </xf>
    <xf numFmtId="0" fontId="0" fillId="2" borderId="35" xfId="0" applyFill="1" applyBorder="1" applyAlignment="1">
      <alignment vertical="center"/>
    </xf>
    <xf numFmtId="0" fontId="0" fillId="0" borderId="41" xfId="0" applyFont="1" applyBorder="1" applyAlignment="1">
      <alignment vertical="center" wrapText="1"/>
    </xf>
    <xf numFmtId="0" fontId="0" fillId="0" borderId="6" xfId="0" applyBorder="1" applyAlignment="1">
      <alignment vertical="center"/>
    </xf>
    <xf numFmtId="0" fontId="0" fillId="0" borderId="42" xfId="0" applyBorder="1" applyAlignment="1">
      <alignment vertical="center"/>
    </xf>
    <xf numFmtId="0" fontId="0" fillId="0" borderId="7" xfId="0" applyBorder="1" applyAlignment="1">
      <alignment vertical="center"/>
    </xf>
    <xf numFmtId="0" fontId="0" fillId="0" borderId="38" xfId="0" applyBorder="1" applyAlignment="1">
      <alignment vertical="center"/>
    </xf>
    <xf numFmtId="0" fontId="7" fillId="0" borderId="40" xfId="0" applyFont="1" applyBorder="1" applyAlignment="1">
      <alignment vertical="center"/>
    </xf>
    <xf numFmtId="0" fontId="2" fillId="2" borderId="36" xfId="0" applyFont="1" applyFill="1" applyBorder="1" applyAlignment="1">
      <alignment horizontal="center" vertical="center"/>
    </xf>
    <xf numFmtId="0" fontId="1" fillId="0" borderId="35" xfId="0" applyFont="1" applyFill="1" applyBorder="1" applyAlignment="1" applyProtection="1">
      <alignment horizontal="left" vertical="center" wrapText="1"/>
    </xf>
    <xf numFmtId="0" fontId="2" fillId="0" borderId="0" xfId="0" applyFont="1" applyAlignment="1">
      <alignment horizontal="center"/>
    </xf>
    <xf numFmtId="0" fontId="0" fillId="0" borderId="0" xfId="0" applyAlignment="1">
      <alignment horizontal="center" vertical="center"/>
    </xf>
    <xf numFmtId="0" fontId="3" fillId="0" borderId="35" xfId="0" applyFont="1" applyFill="1" applyBorder="1" applyAlignment="1" applyProtection="1">
      <alignment horizontal="left" vertical="center" wrapText="1"/>
    </xf>
    <xf numFmtId="0" fontId="0" fillId="4" borderId="41" xfId="0" applyFont="1" applyFill="1" applyBorder="1" applyAlignment="1">
      <alignment horizontal="left" vertical="center" wrapText="1"/>
    </xf>
    <xf numFmtId="0" fontId="0" fillId="4" borderId="28"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35" xfId="0" applyFill="1" applyBorder="1" applyAlignment="1">
      <alignment vertical="center"/>
    </xf>
    <xf numFmtId="0" fontId="1" fillId="0" borderId="0" xfId="0" applyFont="1" applyAlignment="1" applyProtection="1">
      <alignment horizontal="justify"/>
    </xf>
    <xf numFmtId="0" fontId="4" fillId="0" borderId="0" xfId="0" applyFont="1" applyAlignment="1" applyProtection="1">
      <alignment horizontal="justify"/>
    </xf>
    <xf numFmtId="0" fontId="1" fillId="0" borderId="0" xfId="0" applyFont="1" applyAlignment="1" applyProtection="1">
      <alignment horizontal="justify" wrapText="1"/>
    </xf>
    <xf numFmtId="0" fontId="4" fillId="0" borderId="0" xfId="0" applyFont="1" applyAlignment="1" applyProtection="1">
      <alignment horizontal="justify" wrapText="1"/>
    </xf>
    <xf numFmtId="0" fontId="3"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9" fillId="3" borderId="1" xfId="0" applyFont="1" applyFill="1" applyBorder="1" applyAlignment="1" applyProtection="1">
      <alignment horizontal="right" vertical="center" wrapText="1"/>
      <protection locked="0"/>
    </xf>
    <xf numFmtId="0" fontId="9" fillId="3" borderId="2" xfId="0" applyFont="1" applyFill="1" applyBorder="1" applyAlignment="1" applyProtection="1">
      <alignment horizontal="right" vertical="center" wrapText="1"/>
      <protection locked="0"/>
    </xf>
    <xf numFmtId="0" fontId="9" fillId="3" borderId="3" xfId="0" applyFont="1" applyFill="1" applyBorder="1" applyAlignment="1" applyProtection="1">
      <alignment horizontal="right" vertical="center" wrapText="1"/>
      <protection locked="0"/>
    </xf>
    <xf numFmtId="4" fontId="3" fillId="2" borderId="31" xfId="0" applyNumberFormat="1"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27" xfId="0" applyFont="1" applyBorder="1" applyAlignment="1">
      <alignment horizont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0" fillId="2" borderId="31"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ttchej/Documents/Redo%20FINAL%20Performance%20Measure%20Tool%20for%20SMMC%20Re-Procurement_KB%20062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Measure Group A"/>
      <sheetName val="Regional Mean by State"/>
      <sheetName val="National Means"/>
      <sheetName val="Calcs"/>
      <sheetName val="Scores"/>
    </sheetNames>
    <sheetDataSet>
      <sheetData sheetId="0"/>
      <sheetData sheetId="1"/>
      <sheetData sheetId="2">
        <row r="3">
          <cell r="A3" t="str">
            <v>Alabama</v>
          </cell>
        </row>
        <row r="4">
          <cell r="A4" t="str">
            <v>Alaska</v>
          </cell>
        </row>
        <row r="5">
          <cell r="A5" t="str">
            <v>Arizona</v>
          </cell>
        </row>
        <row r="6">
          <cell r="A6" t="str">
            <v>Arkansas</v>
          </cell>
        </row>
        <row r="7">
          <cell r="A7" t="str">
            <v>California</v>
          </cell>
        </row>
        <row r="8">
          <cell r="A8" t="str">
            <v>Colorado</v>
          </cell>
        </row>
        <row r="9">
          <cell r="A9" t="str">
            <v>Connecticut</v>
          </cell>
        </row>
        <row r="10">
          <cell r="A10" t="str">
            <v>District of Columbia</v>
          </cell>
        </row>
        <row r="11">
          <cell r="A11" t="str">
            <v>Delaware</v>
          </cell>
        </row>
        <row r="12">
          <cell r="A12" t="str">
            <v>Florida</v>
          </cell>
        </row>
        <row r="13">
          <cell r="A13" t="str">
            <v>Georgia</v>
          </cell>
        </row>
        <row r="14">
          <cell r="A14" t="str">
            <v>Hawaii</v>
          </cell>
        </row>
        <row r="15">
          <cell r="A15" t="str">
            <v>Idaho</v>
          </cell>
        </row>
        <row r="16">
          <cell r="A16" t="str">
            <v>Illinois</v>
          </cell>
        </row>
        <row r="17">
          <cell r="A17" t="str">
            <v>Indiana</v>
          </cell>
        </row>
        <row r="18">
          <cell r="A18" t="str">
            <v>Iowa</v>
          </cell>
        </row>
        <row r="19">
          <cell r="A19" t="str">
            <v>Kansas</v>
          </cell>
        </row>
        <row r="20">
          <cell r="A20" t="str">
            <v>Kentucky</v>
          </cell>
        </row>
        <row r="21">
          <cell r="A21" t="str">
            <v>Louisiana</v>
          </cell>
        </row>
        <row r="22">
          <cell r="A22" t="str">
            <v>Maine</v>
          </cell>
        </row>
        <row r="23">
          <cell r="A23" t="str">
            <v>Maryland</v>
          </cell>
        </row>
        <row r="24">
          <cell r="A24" t="str">
            <v>Massachusetts</v>
          </cell>
        </row>
        <row r="25">
          <cell r="A25" t="str">
            <v>Michigan</v>
          </cell>
        </row>
        <row r="26">
          <cell r="A26" t="str">
            <v>Minnesota</v>
          </cell>
        </row>
        <row r="27">
          <cell r="A27" t="str">
            <v>Mississippi</v>
          </cell>
        </row>
        <row r="28">
          <cell r="A28" t="str">
            <v>Missouri</v>
          </cell>
        </row>
        <row r="29">
          <cell r="A29" t="str">
            <v>Montana</v>
          </cell>
        </row>
        <row r="30">
          <cell r="A30" t="str">
            <v>Nebraska</v>
          </cell>
        </row>
        <row r="31">
          <cell r="A31" t="str">
            <v>Nevada</v>
          </cell>
        </row>
        <row r="32">
          <cell r="A32" t="str">
            <v>New Hampshire</v>
          </cell>
        </row>
        <row r="33">
          <cell r="A33" t="str">
            <v>New Jersey</v>
          </cell>
        </row>
        <row r="34">
          <cell r="A34" t="str">
            <v>New Mexico</v>
          </cell>
        </row>
        <row r="35">
          <cell r="A35" t="str">
            <v>New York</v>
          </cell>
        </row>
        <row r="36">
          <cell r="A36" t="str">
            <v>North Carolina</v>
          </cell>
        </row>
        <row r="37">
          <cell r="A37" t="str">
            <v>North Dakota</v>
          </cell>
        </row>
        <row r="38">
          <cell r="A38" t="str">
            <v>Ohio</v>
          </cell>
        </row>
        <row r="39">
          <cell r="A39" t="str">
            <v>Oregon</v>
          </cell>
        </row>
        <row r="40">
          <cell r="A40" t="str">
            <v>Oklahoma</v>
          </cell>
        </row>
        <row r="41">
          <cell r="A41" t="str">
            <v>Pennsylvania</v>
          </cell>
        </row>
        <row r="42">
          <cell r="A42" t="str">
            <v>Rhode Island</v>
          </cell>
        </row>
        <row r="43">
          <cell r="A43" t="str">
            <v>South Carolina</v>
          </cell>
        </row>
        <row r="44">
          <cell r="A44" t="str">
            <v>South Dakota</v>
          </cell>
        </row>
        <row r="45">
          <cell r="A45" t="str">
            <v>Tennessee</v>
          </cell>
        </row>
        <row r="46">
          <cell r="A46" t="str">
            <v>Texas</v>
          </cell>
        </row>
        <row r="47">
          <cell r="A47" t="str">
            <v>Utah</v>
          </cell>
        </row>
        <row r="48">
          <cell r="A48" t="str">
            <v>Vermont</v>
          </cell>
        </row>
        <row r="49">
          <cell r="A49" t="str">
            <v>Virginia</v>
          </cell>
        </row>
        <row r="50">
          <cell r="A50" t="str">
            <v>Washington</v>
          </cell>
        </row>
        <row r="51">
          <cell r="A51" t="str">
            <v>West Virginia</v>
          </cell>
        </row>
        <row r="52">
          <cell r="A52" t="str">
            <v>Wisconsin</v>
          </cell>
        </row>
        <row r="53">
          <cell r="A53" t="str">
            <v>Wyoming</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view="pageBreakPreview" zoomScaleNormal="100" zoomScaleSheetLayoutView="100" workbookViewId="0">
      <selection activeCell="L8" sqref="L8"/>
    </sheetView>
  </sheetViews>
  <sheetFormatPr defaultColWidth="9.140625" defaultRowHeight="15" x14ac:dyDescent="0.25"/>
  <cols>
    <col min="1" max="16384" width="9.140625" style="2"/>
  </cols>
  <sheetData>
    <row r="1" spans="1:29" x14ac:dyDescent="0.25">
      <c r="A1" s="31" t="s">
        <v>91</v>
      </c>
      <c r="B1" s="1"/>
      <c r="C1" s="1"/>
      <c r="D1" s="1"/>
      <c r="E1" s="1"/>
      <c r="F1" s="1"/>
      <c r="G1" s="1"/>
      <c r="H1" s="1"/>
      <c r="I1" s="1"/>
    </row>
    <row r="2" spans="1:29" x14ac:dyDescent="0.25">
      <c r="A2" s="1"/>
      <c r="B2" s="1"/>
      <c r="C2" s="1"/>
      <c r="D2" s="1"/>
      <c r="E2" s="1"/>
      <c r="F2" s="1"/>
      <c r="G2" s="1"/>
      <c r="H2" s="1"/>
      <c r="I2" s="1"/>
    </row>
    <row r="3" spans="1:29" ht="103.9" customHeight="1" x14ac:dyDescent="0.25">
      <c r="A3" s="94" t="s">
        <v>111</v>
      </c>
      <c r="B3" s="95"/>
      <c r="C3" s="95"/>
      <c r="D3" s="95"/>
      <c r="E3" s="95"/>
      <c r="F3" s="95"/>
      <c r="G3" s="95"/>
      <c r="H3" s="95"/>
      <c r="I3" s="95"/>
      <c r="J3" s="1"/>
      <c r="K3" s="1"/>
      <c r="L3" s="1"/>
      <c r="M3" s="1"/>
      <c r="N3" s="1"/>
      <c r="O3" s="1"/>
      <c r="P3" s="1"/>
      <c r="Q3" s="1"/>
      <c r="R3" s="1"/>
      <c r="S3" s="1"/>
      <c r="T3" s="1"/>
      <c r="U3" s="1"/>
      <c r="V3" s="1"/>
      <c r="W3" s="1"/>
      <c r="X3" s="1"/>
      <c r="Y3" s="1"/>
      <c r="Z3" s="1"/>
      <c r="AA3" s="1"/>
      <c r="AB3" s="1"/>
      <c r="AC3" s="1"/>
    </row>
    <row r="4" spans="1:2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60" customHeight="1" x14ac:dyDescent="0.25">
      <c r="A5" s="96" t="s">
        <v>112</v>
      </c>
      <c r="B5" s="97"/>
      <c r="C5" s="97"/>
      <c r="D5" s="97"/>
      <c r="E5" s="97"/>
      <c r="F5" s="97"/>
      <c r="G5" s="97"/>
      <c r="H5" s="97"/>
      <c r="I5" s="97"/>
      <c r="J5" s="1"/>
      <c r="K5" s="1"/>
      <c r="L5" s="1"/>
      <c r="M5" s="1"/>
      <c r="N5" s="1"/>
      <c r="O5" s="1"/>
      <c r="P5" s="1"/>
      <c r="Q5" s="1"/>
      <c r="R5" s="1"/>
      <c r="S5" s="1"/>
      <c r="T5" s="1"/>
      <c r="U5" s="1"/>
      <c r="V5" s="1"/>
      <c r="W5" s="1"/>
      <c r="X5" s="1"/>
      <c r="Y5" s="1"/>
      <c r="Z5" s="1"/>
      <c r="AA5" s="1"/>
      <c r="AB5" s="1"/>
      <c r="AC5" s="1"/>
    </row>
    <row r="6" spans="1:29"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27" customHeight="1" x14ac:dyDescent="0.25">
      <c r="A7" s="94" t="s">
        <v>113</v>
      </c>
      <c r="B7" s="95"/>
      <c r="C7" s="95"/>
      <c r="D7" s="95"/>
      <c r="E7" s="95"/>
      <c r="F7" s="95"/>
      <c r="G7" s="95"/>
      <c r="H7" s="95"/>
      <c r="I7" s="95"/>
      <c r="J7" s="1"/>
      <c r="K7" s="1"/>
      <c r="L7" s="1"/>
      <c r="M7" s="1"/>
      <c r="N7" s="1"/>
      <c r="O7" s="1"/>
      <c r="P7" s="1"/>
      <c r="Q7" s="1"/>
      <c r="R7" s="1"/>
      <c r="S7" s="1"/>
      <c r="T7" s="1"/>
      <c r="U7" s="1"/>
      <c r="V7" s="1"/>
      <c r="W7" s="1"/>
      <c r="X7" s="1"/>
      <c r="Y7" s="1"/>
      <c r="Z7" s="1"/>
      <c r="AA7" s="1"/>
      <c r="AB7" s="1"/>
      <c r="AC7" s="1"/>
    </row>
    <row r="8" spans="1:2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46.5" customHeight="1" x14ac:dyDescent="0.25">
      <c r="A9" s="94" t="s">
        <v>93</v>
      </c>
      <c r="B9" s="95"/>
      <c r="C9" s="95"/>
      <c r="D9" s="95"/>
      <c r="E9" s="95"/>
      <c r="F9" s="95"/>
      <c r="G9" s="95"/>
      <c r="H9" s="95"/>
      <c r="I9" s="95"/>
    </row>
    <row r="10" spans="1:29" x14ac:dyDescent="0.25">
      <c r="A10" s="1"/>
      <c r="B10" s="1"/>
      <c r="C10" s="1"/>
      <c r="D10" s="1"/>
      <c r="E10" s="1"/>
      <c r="F10" s="1"/>
      <c r="G10" s="1"/>
      <c r="H10" s="1"/>
      <c r="I10" s="1"/>
    </row>
    <row r="11" spans="1:29" x14ac:dyDescent="0.25">
      <c r="A11" s="1"/>
      <c r="B11" s="1"/>
      <c r="C11" s="1"/>
      <c r="D11" s="1"/>
      <c r="E11" s="1"/>
      <c r="F11" s="1"/>
      <c r="G11" s="1"/>
      <c r="H11" s="1"/>
      <c r="I11" s="1"/>
    </row>
    <row r="12" spans="1:29" x14ac:dyDescent="0.25">
      <c r="A12" s="1"/>
    </row>
  </sheetData>
  <sheetProtection password="A0A8" sheet="1" objects="1" scenarios="1" formatCells="0" formatColumns="0" formatRows="0" autoFilter="0"/>
  <mergeCells count="4">
    <mergeCell ref="A3:I3"/>
    <mergeCell ref="A5:I5"/>
    <mergeCell ref="A7:I7"/>
    <mergeCell ref="A9:I9"/>
  </mergeCells>
  <printOptions horizontalCentered="1"/>
  <pageMargins left="0.7" right="0.7" top="1" bottom="0.75" header="0.3" footer="0.3"/>
  <pageSetup orientation="portrait" r:id="rId1"/>
  <headerFooter>
    <oddHeader xml:space="preserve">&amp;C&amp;"Arial,Bold"Attachment A-1-a
Criteria #9 PERFORMANCE MEASUREMENT TOOL </oddHeader>
    <oddFooter>&amp;C&amp;"Arial,Bold"DOH 17-026, Attachment A-1-a,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5" zoomScaleNormal="100" zoomScaleSheetLayoutView="85" workbookViewId="0">
      <selection activeCell="K22" sqref="K22"/>
    </sheetView>
  </sheetViews>
  <sheetFormatPr defaultColWidth="9.140625" defaultRowHeight="15" x14ac:dyDescent="0.25"/>
  <cols>
    <col min="1" max="1" width="53.28515625" style="39" customWidth="1"/>
    <col min="2" max="2" width="14.5703125" style="39" bestFit="1" customWidth="1"/>
    <col min="3" max="3" width="16.28515625" style="39" customWidth="1"/>
    <col min="4" max="4" width="14.5703125" style="39" bestFit="1" customWidth="1"/>
    <col min="5" max="5" width="16.5703125" style="39" customWidth="1"/>
    <col min="6" max="6" width="14.5703125" style="39" bestFit="1" customWidth="1"/>
    <col min="7" max="7" width="15.7109375" style="39" customWidth="1"/>
    <col min="8" max="16384" width="9.140625" style="39"/>
  </cols>
  <sheetData>
    <row r="1" spans="1:7" ht="18.75" thickBot="1" x14ac:dyDescent="0.3">
      <c r="A1" s="38" t="s">
        <v>94</v>
      </c>
      <c r="B1" s="101"/>
      <c r="C1" s="102"/>
      <c r="D1" s="102"/>
      <c r="E1" s="102"/>
      <c r="F1" s="102"/>
      <c r="G1" s="103"/>
    </row>
    <row r="2" spans="1:7" ht="15.75" thickBot="1" x14ac:dyDescent="0.3">
      <c r="A2" s="98" t="s">
        <v>0</v>
      </c>
      <c r="B2" s="99"/>
      <c r="C2" s="99"/>
      <c r="D2" s="99"/>
      <c r="E2" s="99"/>
      <c r="F2" s="99"/>
      <c r="G2" s="100"/>
    </row>
    <row r="3" spans="1:7" x14ac:dyDescent="0.25">
      <c r="A3" s="41"/>
      <c r="B3" s="3" t="s">
        <v>1</v>
      </c>
      <c r="C3" s="4" t="s">
        <v>2</v>
      </c>
      <c r="D3" s="3" t="s">
        <v>3</v>
      </c>
      <c r="E3" s="4" t="s">
        <v>40</v>
      </c>
      <c r="F3" s="3" t="s">
        <v>5</v>
      </c>
      <c r="G3" s="4" t="s">
        <v>32</v>
      </c>
    </row>
    <row r="4" spans="1:7" ht="15.75" thickBot="1" x14ac:dyDescent="0.3">
      <c r="A4" s="42" t="s">
        <v>7</v>
      </c>
      <c r="B4" s="5" t="s">
        <v>8</v>
      </c>
      <c r="C4" s="6" t="s">
        <v>9</v>
      </c>
      <c r="D4" s="5" t="s">
        <v>8</v>
      </c>
      <c r="E4" s="6" t="s">
        <v>9</v>
      </c>
      <c r="F4" s="5" t="s">
        <v>8</v>
      </c>
      <c r="G4" s="6" t="s">
        <v>9</v>
      </c>
    </row>
    <row r="5" spans="1:7" x14ac:dyDescent="0.25">
      <c r="A5" s="43" t="s">
        <v>10</v>
      </c>
      <c r="B5" s="50"/>
      <c r="C5" s="51"/>
      <c r="D5" s="50"/>
      <c r="E5" s="51"/>
      <c r="F5" s="50"/>
      <c r="G5" s="51"/>
    </row>
    <row r="6" spans="1:7" x14ac:dyDescent="0.25">
      <c r="A6" s="43" t="s">
        <v>12</v>
      </c>
      <c r="B6" s="50"/>
      <c r="C6" s="52"/>
      <c r="D6" s="50"/>
      <c r="E6" s="52"/>
      <c r="F6" s="50"/>
      <c r="G6" s="52"/>
    </row>
    <row r="7" spans="1:7" ht="31.5" customHeight="1" x14ac:dyDescent="0.25">
      <c r="A7" s="43" t="s">
        <v>13</v>
      </c>
      <c r="B7" s="50"/>
      <c r="C7" s="51"/>
      <c r="D7" s="50"/>
      <c r="E7" s="51"/>
      <c r="F7" s="50"/>
      <c r="G7" s="51"/>
    </row>
    <row r="8" spans="1:7" x14ac:dyDescent="0.25">
      <c r="A8" s="43" t="s">
        <v>14</v>
      </c>
      <c r="B8" s="50"/>
      <c r="C8" s="52"/>
      <c r="D8" s="50"/>
      <c r="E8" s="52"/>
      <c r="F8" s="50"/>
      <c r="G8" s="52"/>
    </row>
    <row r="9" spans="1:7" x14ac:dyDescent="0.25">
      <c r="A9" s="85" t="s">
        <v>15</v>
      </c>
      <c r="B9" s="50"/>
      <c r="C9" s="52"/>
      <c r="D9" s="50"/>
      <c r="E9" s="52"/>
      <c r="F9" s="50"/>
      <c r="G9" s="52"/>
    </row>
    <row r="10" spans="1:7" ht="28.5" x14ac:dyDescent="0.25">
      <c r="A10" s="43" t="s">
        <v>16</v>
      </c>
      <c r="B10" s="50"/>
      <c r="C10" s="51"/>
      <c r="D10" s="50"/>
      <c r="E10" s="51"/>
      <c r="F10" s="50"/>
      <c r="G10" s="51"/>
    </row>
    <row r="11" spans="1:7" ht="28.5" x14ac:dyDescent="0.25">
      <c r="A11" s="43" t="s">
        <v>17</v>
      </c>
      <c r="B11" s="50"/>
      <c r="C11" s="52"/>
      <c r="D11" s="50"/>
      <c r="E11" s="52"/>
      <c r="F11" s="53"/>
      <c r="G11" s="52"/>
    </row>
    <row r="12" spans="1:7" x14ac:dyDescent="0.25">
      <c r="A12" s="88" t="s">
        <v>102</v>
      </c>
      <c r="B12" s="104"/>
      <c r="C12" s="105"/>
      <c r="D12" s="104"/>
      <c r="E12" s="105"/>
      <c r="F12" s="104"/>
      <c r="G12" s="105"/>
    </row>
    <row r="13" spans="1:7" ht="28.5" x14ac:dyDescent="0.25">
      <c r="A13" s="43" t="s">
        <v>103</v>
      </c>
      <c r="B13" s="53"/>
      <c r="C13" s="54"/>
      <c r="D13" s="53"/>
      <c r="E13" s="52"/>
      <c r="F13" s="53"/>
      <c r="G13" s="52"/>
    </row>
    <row r="14" spans="1:7" ht="28.5" x14ac:dyDescent="0.25">
      <c r="A14" s="43" t="s">
        <v>104</v>
      </c>
      <c r="B14" s="53"/>
      <c r="C14" s="54"/>
      <c r="D14" s="53"/>
      <c r="E14" s="52"/>
      <c r="F14" s="53"/>
      <c r="G14" s="52"/>
    </row>
    <row r="15" spans="1:7" x14ac:dyDescent="0.25">
      <c r="A15" s="43" t="s">
        <v>105</v>
      </c>
      <c r="B15" s="53"/>
      <c r="C15" s="54"/>
      <c r="D15" s="53"/>
      <c r="E15" s="52"/>
      <c r="F15" s="53"/>
      <c r="G15" s="52"/>
    </row>
    <row r="16" spans="1:7" x14ac:dyDescent="0.25">
      <c r="A16" s="43" t="s">
        <v>106</v>
      </c>
      <c r="B16" s="53"/>
      <c r="C16" s="54"/>
      <c r="D16" s="53"/>
      <c r="E16" s="52"/>
      <c r="F16" s="53"/>
      <c r="G16" s="52"/>
    </row>
    <row r="17" spans="1:7" ht="28.5" x14ac:dyDescent="0.25">
      <c r="A17" s="43" t="s">
        <v>107</v>
      </c>
      <c r="B17" s="53"/>
      <c r="C17" s="54"/>
      <c r="D17" s="53"/>
      <c r="E17" s="52"/>
      <c r="F17" s="53"/>
      <c r="G17" s="52"/>
    </row>
    <row r="18" spans="1:7" x14ac:dyDescent="0.25">
      <c r="A18" s="43" t="s">
        <v>21</v>
      </c>
      <c r="B18" s="53"/>
      <c r="C18" s="54"/>
      <c r="D18" s="53"/>
      <c r="E18" s="52"/>
      <c r="F18" s="53"/>
      <c r="G18" s="52"/>
    </row>
    <row r="19" spans="1:7" ht="28.5" x14ac:dyDescent="0.25">
      <c r="A19" s="43" t="s">
        <v>108</v>
      </c>
      <c r="B19" s="53"/>
      <c r="C19" s="54"/>
      <c r="D19" s="53"/>
      <c r="E19" s="52"/>
      <c r="F19" s="53"/>
      <c r="G19" s="52"/>
    </row>
    <row r="20" spans="1:7" ht="28.5" x14ac:dyDescent="0.25">
      <c r="A20" s="43" t="s">
        <v>109</v>
      </c>
      <c r="B20" s="53"/>
      <c r="C20" s="54"/>
      <c r="D20" s="53"/>
      <c r="E20" s="52"/>
      <c r="F20" s="53"/>
      <c r="G20" s="52"/>
    </row>
    <row r="21" spans="1:7" ht="28.5" x14ac:dyDescent="0.25">
      <c r="A21" s="43" t="s">
        <v>82</v>
      </c>
      <c r="B21" s="53"/>
      <c r="C21" s="54"/>
      <c r="D21" s="53"/>
      <c r="E21" s="52"/>
      <c r="F21" s="53"/>
      <c r="G21" s="52"/>
    </row>
    <row r="22" spans="1:7" ht="28.5" x14ac:dyDescent="0.25">
      <c r="A22" s="43" t="s">
        <v>19</v>
      </c>
      <c r="B22" s="53"/>
      <c r="C22" s="54"/>
      <c r="D22" s="53"/>
      <c r="E22" s="52"/>
      <c r="F22" s="53"/>
      <c r="G22" s="52"/>
    </row>
    <row r="23" spans="1:7" x14ac:dyDescent="0.25">
      <c r="A23" s="44" t="s">
        <v>22</v>
      </c>
      <c r="B23" s="53"/>
      <c r="C23" s="54"/>
      <c r="D23" s="53"/>
      <c r="E23" s="52"/>
      <c r="F23" s="53"/>
      <c r="G23" s="52"/>
    </row>
    <row r="24" spans="1:7" ht="42.6" customHeight="1" thickBot="1" x14ac:dyDescent="0.3">
      <c r="A24" s="45" t="s">
        <v>30</v>
      </c>
      <c r="B24" s="55"/>
      <c r="C24" s="56"/>
      <c r="D24" s="55"/>
      <c r="E24" s="57"/>
      <c r="F24" s="55"/>
      <c r="G24" s="57"/>
    </row>
    <row r="25" spans="1:7" x14ac:dyDescent="0.25">
      <c r="F25" s="40"/>
    </row>
    <row r="26" spans="1:7" ht="15.75" thickBot="1" x14ac:dyDescent="0.3"/>
    <row r="27" spans="1:7" x14ac:dyDescent="0.25">
      <c r="A27" s="48" t="s">
        <v>92</v>
      </c>
      <c r="B27" s="46">
        <f>Calcs!U25</f>
        <v>0</v>
      </c>
    </row>
    <row r="28" spans="1:7" ht="15.75" thickBot="1" x14ac:dyDescent="0.3">
      <c r="A28" s="49" t="s">
        <v>110</v>
      </c>
      <c r="B28" s="47">
        <f>ROUND(120*(Calcs!U25/480),0)</f>
        <v>0</v>
      </c>
    </row>
  </sheetData>
  <sheetProtection password="A0A8" sheet="1" objects="1" scenarios="1" formatCells="0" formatColumns="0" formatRows="0" autoFilter="0"/>
  <mergeCells count="5">
    <mergeCell ref="A2:G2"/>
    <mergeCell ref="B1:G1"/>
    <mergeCell ref="B12:C12"/>
    <mergeCell ref="D12:E12"/>
    <mergeCell ref="F12:G12"/>
  </mergeCells>
  <dataValidations count="1">
    <dataValidation type="decimal" operator="greaterThanOrEqual" allowBlank="1" showInputMessage="1" showErrorMessage="1" sqref="B5:G11 B13:G24">
      <formula1>0</formula1>
    </dataValidation>
  </dataValidations>
  <printOptions horizontalCentered="1"/>
  <pageMargins left="0.7" right="0.7" top="1" bottom="0.75" header="0.3" footer="0.3"/>
  <pageSetup scale="65" orientation="landscape" r:id="rId1"/>
  <headerFooter>
    <oddHeader>&amp;C&amp;"Arial,Bold"Attachment A-1-a
Criteria #9 PERFORMANCE MEASUREMENT TOOL</oddHeader>
    <oddFooter>&amp;C&amp;"Arial,Bold"DOH 17-026, Attachment A-1-a, Page &amp;P of &amp;N</oddFooter>
  </headerFooter>
  <extLst>
    <ext xmlns:x14="http://schemas.microsoft.com/office/spreadsheetml/2009/9/main" uri="{CCE6A557-97BC-4b89-ADB6-D9C93CAAB3DF}">
      <x14:dataValidations xmlns:xm="http://schemas.microsoft.com/office/excel/2006/main" count="1">
        <x14:dataValidation type="list" showInputMessage="1" showErrorMessage="1" errorTitle="Please select a state" error="Please select a state" promptTitle="Select state" prompt="Select state">
          <x14:formula1>
            <xm:f>'Regional Mean by State'!$A$3:$A$53</xm:f>
          </x14:formula1>
          <xm:sqref>C3 E3 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53"/>
  <sheetViews>
    <sheetView topLeftCell="D1" zoomScaleNormal="100" zoomScaleSheetLayoutView="100" workbookViewId="0">
      <selection activeCell="AE15" sqref="AE15"/>
    </sheetView>
  </sheetViews>
  <sheetFormatPr defaultRowHeight="15" x14ac:dyDescent="0.25"/>
  <cols>
    <col min="1" max="1" width="19.5703125" bestFit="1" customWidth="1"/>
    <col min="2" max="2" width="26" bestFit="1" customWidth="1"/>
    <col min="3" max="3" width="24.5703125" customWidth="1"/>
    <col min="4" max="4" width="19.28515625" bestFit="1" customWidth="1"/>
    <col min="5" max="5" width="10.85546875" bestFit="1" customWidth="1"/>
    <col min="6" max="6" width="20" bestFit="1" customWidth="1"/>
    <col min="7" max="7" width="34.140625" bestFit="1" customWidth="1"/>
    <col min="8" max="8" width="23.85546875" bestFit="1" customWidth="1"/>
    <col min="9" max="9" width="26.28515625" bestFit="1" customWidth="1"/>
    <col min="10" max="10" width="31.140625" bestFit="1" customWidth="1"/>
    <col min="11" max="12" width="24.5703125" bestFit="1" customWidth="1"/>
    <col min="13" max="13" width="22.42578125" bestFit="1" customWidth="1"/>
    <col min="14" max="14" width="11.28515625" customWidth="1"/>
    <col min="15" max="15" width="12.28515625" customWidth="1"/>
    <col min="16" max="16" width="20.28515625" customWidth="1"/>
    <col min="17" max="17" width="20.7109375" bestFit="1" customWidth="1"/>
    <col min="18" max="18" width="15.85546875" customWidth="1"/>
    <col min="19" max="19" width="10.7109375" bestFit="1" customWidth="1"/>
    <col min="20" max="20" width="20.5703125" bestFit="1" customWidth="1"/>
    <col min="21" max="21" width="21.42578125" bestFit="1" customWidth="1"/>
    <col min="22" max="22" width="26" bestFit="1" customWidth="1"/>
    <col min="23" max="24" width="24.42578125" customWidth="1"/>
    <col min="25" max="25" width="10.85546875" bestFit="1" customWidth="1"/>
    <col min="26" max="26" width="20" bestFit="1" customWidth="1"/>
    <col min="27" max="27" width="34.140625" bestFit="1" customWidth="1"/>
    <col min="28" max="28" width="23.85546875" bestFit="1" customWidth="1"/>
    <col min="29" max="29" width="26.28515625" bestFit="1" customWidth="1"/>
    <col min="30" max="30" width="31.140625" bestFit="1" customWidth="1"/>
    <col min="31" max="32" width="24.5703125" bestFit="1" customWidth="1"/>
    <col min="33" max="33" width="22.42578125" bestFit="1" customWidth="1"/>
    <col min="34" max="34" width="10.85546875" customWidth="1"/>
    <col min="35" max="35" width="12" customWidth="1"/>
    <col min="36" max="36" width="20.140625" customWidth="1"/>
    <col min="37" max="37" width="20.7109375" bestFit="1" customWidth="1"/>
    <col min="38" max="38" width="15.7109375" customWidth="1"/>
    <col min="39" max="39" width="10.7109375" bestFit="1" customWidth="1"/>
    <col min="40" max="40" width="20.5703125" bestFit="1" customWidth="1"/>
    <col min="41" max="41" width="21.42578125" bestFit="1" customWidth="1"/>
    <col min="42" max="42" width="19.140625" bestFit="1" customWidth="1"/>
  </cols>
  <sheetData>
    <row r="1" spans="1:42" ht="19.5" thickBot="1" x14ac:dyDescent="0.35">
      <c r="A1" s="106">
        <v>2015</v>
      </c>
      <c r="B1" s="107"/>
      <c r="C1" s="107"/>
      <c r="D1" s="107"/>
      <c r="E1" s="107"/>
      <c r="F1" s="107"/>
      <c r="G1" s="107"/>
      <c r="H1" s="107"/>
      <c r="I1" s="107"/>
      <c r="J1" s="107"/>
      <c r="K1" s="107"/>
      <c r="L1" s="107"/>
      <c r="M1" s="107"/>
      <c r="N1" s="107"/>
      <c r="O1" s="107"/>
      <c r="P1" s="107"/>
      <c r="Q1" s="107"/>
      <c r="R1" s="107"/>
      <c r="S1" s="107"/>
      <c r="T1" s="107"/>
      <c r="U1" s="108"/>
      <c r="V1" s="106">
        <v>2016</v>
      </c>
      <c r="W1" s="107"/>
      <c r="X1" s="107"/>
      <c r="Y1" s="107"/>
      <c r="Z1" s="107"/>
      <c r="AA1" s="107"/>
      <c r="AB1" s="107"/>
      <c r="AC1" s="107"/>
      <c r="AD1" s="107"/>
      <c r="AE1" s="107"/>
      <c r="AF1" s="107"/>
      <c r="AG1" s="107"/>
      <c r="AH1" s="107"/>
      <c r="AI1" s="107"/>
      <c r="AJ1" s="107"/>
      <c r="AK1" s="107"/>
      <c r="AL1" s="107"/>
      <c r="AM1" s="107"/>
      <c r="AN1" s="107"/>
      <c r="AO1" s="109"/>
    </row>
    <row r="2" spans="1:42" ht="50.45" customHeight="1" thickBot="1" x14ac:dyDescent="0.3">
      <c r="A2" s="7" t="s">
        <v>18</v>
      </c>
      <c r="B2" s="8" t="s">
        <v>19</v>
      </c>
      <c r="C2" s="8" t="s">
        <v>20</v>
      </c>
      <c r="D2" s="8" t="s">
        <v>21</v>
      </c>
      <c r="E2" s="8" t="s">
        <v>22</v>
      </c>
      <c r="F2" s="8" t="s">
        <v>23</v>
      </c>
      <c r="G2" s="8" t="s">
        <v>24</v>
      </c>
      <c r="H2" s="8" t="s">
        <v>25</v>
      </c>
      <c r="I2" s="8" t="s">
        <v>26</v>
      </c>
      <c r="J2" s="8" t="s">
        <v>27</v>
      </c>
      <c r="K2" s="8" t="s">
        <v>28</v>
      </c>
      <c r="L2" s="8" t="s">
        <v>29</v>
      </c>
      <c r="M2" s="8" t="s">
        <v>30</v>
      </c>
      <c r="N2" s="8" t="s">
        <v>10</v>
      </c>
      <c r="O2" s="8" t="s">
        <v>11</v>
      </c>
      <c r="P2" s="8" t="s">
        <v>12</v>
      </c>
      <c r="Q2" s="8" t="s">
        <v>13</v>
      </c>
      <c r="R2" s="8" t="s">
        <v>14</v>
      </c>
      <c r="S2" s="8" t="s">
        <v>15</v>
      </c>
      <c r="T2" s="8" t="s">
        <v>16</v>
      </c>
      <c r="U2" s="9" t="s">
        <v>17</v>
      </c>
      <c r="V2" s="10" t="s">
        <v>19</v>
      </c>
      <c r="W2" s="8" t="s">
        <v>20</v>
      </c>
      <c r="X2" s="8" t="s">
        <v>21</v>
      </c>
      <c r="Y2" s="8" t="s">
        <v>22</v>
      </c>
      <c r="Z2" s="8" t="s">
        <v>23</v>
      </c>
      <c r="AA2" s="8" t="s">
        <v>24</v>
      </c>
      <c r="AB2" s="8" t="s">
        <v>25</v>
      </c>
      <c r="AC2" s="8" t="s">
        <v>26</v>
      </c>
      <c r="AD2" s="8" t="s">
        <v>27</v>
      </c>
      <c r="AE2" s="8" t="s">
        <v>28</v>
      </c>
      <c r="AF2" s="8" t="s">
        <v>29</v>
      </c>
      <c r="AG2" s="8" t="s">
        <v>30</v>
      </c>
      <c r="AH2" s="8" t="s">
        <v>10</v>
      </c>
      <c r="AI2" s="8" t="s">
        <v>11</v>
      </c>
      <c r="AJ2" s="8" t="s">
        <v>12</v>
      </c>
      <c r="AK2" s="8" t="s">
        <v>13</v>
      </c>
      <c r="AL2" s="8" t="s">
        <v>14</v>
      </c>
      <c r="AM2" s="8" t="s">
        <v>15</v>
      </c>
      <c r="AN2" s="36" t="s">
        <v>16</v>
      </c>
      <c r="AO2" s="10" t="s">
        <v>17</v>
      </c>
      <c r="AP2" s="37" t="s">
        <v>95</v>
      </c>
    </row>
    <row r="3" spans="1:42" x14ac:dyDescent="0.25">
      <c r="A3" s="11" t="s">
        <v>31</v>
      </c>
      <c r="B3" s="12">
        <v>60.13</v>
      </c>
      <c r="C3" s="12">
        <v>50.3</v>
      </c>
      <c r="D3" s="12">
        <v>37.840000000000003</v>
      </c>
      <c r="E3" s="13">
        <v>49.22</v>
      </c>
      <c r="F3" s="13">
        <v>44.62</v>
      </c>
      <c r="G3" s="13">
        <v>37.5</v>
      </c>
      <c r="H3" s="13">
        <v>25.06</v>
      </c>
      <c r="I3" s="13">
        <v>96.03</v>
      </c>
      <c r="J3" s="13">
        <v>89.08</v>
      </c>
      <c r="K3" s="13">
        <v>92.45</v>
      </c>
      <c r="L3" s="13">
        <v>90.37</v>
      </c>
      <c r="M3" s="13">
        <v>82.16</v>
      </c>
      <c r="N3" s="13">
        <v>53.59</v>
      </c>
      <c r="O3" s="13">
        <v>42.89</v>
      </c>
      <c r="P3" s="13">
        <v>70.66</v>
      </c>
      <c r="Q3" s="13">
        <v>61.86</v>
      </c>
      <c r="R3" s="13">
        <v>75.5</v>
      </c>
      <c r="S3" s="13">
        <v>84.1</v>
      </c>
      <c r="T3" s="13">
        <v>53.88</v>
      </c>
      <c r="U3" s="14">
        <v>71.58</v>
      </c>
      <c r="V3" s="32">
        <v>57</v>
      </c>
      <c r="W3" s="12">
        <v>53.08</v>
      </c>
      <c r="X3" s="12">
        <v>35.93</v>
      </c>
      <c r="Y3" s="12">
        <v>46.19</v>
      </c>
      <c r="Z3" s="12">
        <v>45.91</v>
      </c>
      <c r="AA3" s="12">
        <v>37.28</v>
      </c>
      <c r="AB3" s="12">
        <v>28.75</v>
      </c>
      <c r="AC3" s="12">
        <v>94.28</v>
      </c>
      <c r="AD3" s="12">
        <v>86.98</v>
      </c>
      <c r="AE3" s="12">
        <v>91.16</v>
      </c>
      <c r="AF3" s="12">
        <v>88.93</v>
      </c>
      <c r="AG3" s="12">
        <v>79.709999999999994</v>
      </c>
      <c r="AH3" s="12">
        <v>52.75</v>
      </c>
      <c r="AI3" s="12">
        <v>51.58</v>
      </c>
      <c r="AJ3" s="12">
        <v>66.89</v>
      </c>
      <c r="AK3" s="12">
        <v>61.45</v>
      </c>
      <c r="AL3" s="12">
        <v>74.5</v>
      </c>
      <c r="AM3" s="12">
        <v>80.739999999999995</v>
      </c>
      <c r="AN3" s="12">
        <v>51.06</v>
      </c>
      <c r="AO3" s="12">
        <v>69.33</v>
      </c>
      <c r="AP3" s="34" t="s">
        <v>96</v>
      </c>
    </row>
    <row r="4" spans="1:42" x14ac:dyDescent="0.25">
      <c r="A4" s="11" t="s">
        <v>32</v>
      </c>
      <c r="B4" s="12">
        <v>56.19</v>
      </c>
      <c r="C4" s="12">
        <v>52.69</v>
      </c>
      <c r="D4" s="12">
        <v>48.45</v>
      </c>
      <c r="E4" s="13">
        <v>58.81</v>
      </c>
      <c r="F4" s="13">
        <v>28.32</v>
      </c>
      <c r="G4" s="13">
        <v>35</v>
      </c>
      <c r="H4" s="13">
        <v>28.89</v>
      </c>
      <c r="I4" s="13">
        <v>94.77</v>
      </c>
      <c r="J4" s="13">
        <v>86.93</v>
      </c>
      <c r="K4" s="13">
        <v>89.12</v>
      </c>
      <c r="L4" s="13">
        <v>86.71</v>
      </c>
      <c r="M4" s="13">
        <v>76.86</v>
      </c>
      <c r="N4" s="13">
        <v>42.71</v>
      </c>
      <c r="O4" s="13">
        <v>55.65</v>
      </c>
      <c r="P4" s="13">
        <v>69.06</v>
      </c>
      <c r="Q4" s="13">
        <v>38.35</v>
      </c>
      <c r="R4" s="13">
        <v>66.8</v>
      </c>
      <c r="S4" s="13">
        <v>79.13</v>
      </c>
      <c r="T4" s="13">
        <v>51.15</v>
      </c>
      <c r="U4" s="14">
        <v>71.3</v>
      </c>
      <c r="V4" s="32">
        <v>57.47</v>
      </c>
      <c r="W4" s="12">
        <v>52.1</v>
      </c>
      <c r="X4" s="12">
        <v>47.41</v>
      </c>
      <c r="Y4" s="12">
        <v>55.69</v>
      </c>
      <c r="Z4" s="12">
        <v>44.54</v>
      </c>
      <c r="AA4" s="12">
        <v>41.15</v>
      </c>
      <c r="AB4" s="12">
        <v>32.32</v>
      </c>
      <c r="AC4" s="12">
        <v>94.51</v>
      </c>
      <c r="AD4" s="12">
        <v>83.58</v>
      </c>
      <c r="AE4" s="12">
        <v>87.26</v>
      </c>
      <c r="AF4" s="12">
        <v>86.08</v>
      </c>
      <c r="AG4" s="12">
        <v>79.62</v>
      </c>
      <c r="AH4" s="12">
        <v>39.909999999999997</v>
      </c>
      <c r="AI4" s="12">
        <v>59.02</v>
      </c>
      <c r="AJ4" s="12">
        <v>68.709999999999994</v>
      </c>
      <c r="AK4" s="12">
        <v>45.95</v>
      </c>
      <c r="AL4" s="12">
        <v>70.099999999999994</v>
      </c>
      <c r="AM4" s="12">
        <v>74.25</v>
      </c>
      <c r="AN4" s="12">
        <v>55.4</v>
      </c>
      <c r="AO4" s="12">
        <v>62.48</v>
      </c>
      <c r="AP4" s="34" t="s">
        <v>97</v>
      </c>
    </row>
    <row r="5" spans="1:42" x14ac:dyDescent="0.25">
      <c r="A5" s="11" t="s">
        <v>33</v>
      </c>
      <c r="B5" s="12">
        <v>62.14</v>
      </c>
      <c r="C5" s="12">
        <v>54.34</v>
      </c>
      <c r="D5" s="12">
        <v>46.56</v>
      </c>
      <c r="E5" s="13">
        <v>58.95</v>
      </c>
      <c r="F5" s="13">
        <v>49.33</v>
      </c>
      <c r="G5" s="13">
        <v>38.369999999999997</v>
      </c>
      <c r="H5" s="13">
        <v>29.86</v>
      </c>
      <c r="I5" s="13">
        <v>93.7</v>
      </c>
      <c r="J5" s="13">
        <v>82.26</v>
      </c>
      <c r="K5" s="13">
        <v>87.75</v>
      </c>
      <c r="L5" s="13">
        <v>86.55</v>
      </c>
      <c r="M5" s="13">
        <v>80.2</v>
      </c>
      <c r="N5" s="13">
        <v>42.15</v>
      </c>
      <c r="O5" s="13">
        <v>55.65</v>
      </c>
      <c r="P5" s="13">
        <v>71.45</v>
      </c>
      <c r="Q5" s="13">
        <v>50.82</v>
      </c>
      <c r="R5" s="13">
        <v>66.08</v>
      </c>
      <c r="S5" s="13">
        <v>77.95</v>
      </c>
      <c r="T5" s="13">
        <v>51.68</v>
      </c>
      <c r="U5" s="14">
        <v>62.39</v>
      </c>
      <c r="V5" s="32">
        <v>57.47</v>
      </c>
      <c r="W5" s="12">
        <v>52.1</v>
      </c>
      <c r="X5" s="12">
        <v>47.41</v>
      </c>
      <c r="Y5" s="12">
        <v>55.69</v>
      </c>
      <c r="Z5" s="12">
        <v>44.54</v>
      </c>
      <c r="AA5" s="12">
        <v>41.15</v>
      </c>
      <c r="AB5" s="12">
        <v>32.32</v>
      </c>
      <c r="AC5" s="12">
        <v>94.51</v>
      </c>
      <c r="AD5" s="12">
        <v>83.58</v>
      </c>
      <c r="AE5" s="12">
        <v>87.26</v>
      </c>
      <c r="AF5" s="12">
        <v>86.08</v>
      </c>
      <c r="AG5" s="12">
        <v>79.62</v>
      </c>
      <c r="AH5" s="12">
        <v>39.909999999999997</v>
      </c>
      <c r="AI5" s="12">
        <v>59.02</v>
      </c>
      <c r="AJ5" s="12">
        <v>68.709999999999994</v>
      </c>
      <c r="AK5" s="12">
        <v>45.95</v>
      </c>
      <c r="AL5" s="12">
        <v>70.099999999999994</v>
      </c>
      <c r="AM5" s="12">
        <v>74.25</v>
      </c>
      <c r="AN5" s="12">
        <v>55.4</v>
      </c>
      <c r="AO5" s="12">
        <v>62.48</v>
      </c>
      <c r="AP5" s="34" t="s">
        <v>97</v>
      </c>
    </row>
    <row r="6" spans="1:42" x14ac:dyDescent="0.25">
      <c r="A6" s="11" t="s">
        <v>34</v>
      </c>
      <c r="B6" s="12">
        <v>60.13</v>
      </c>
      <c r="C6" s="12">
        <v>50.3</v>
      </c>
      <c r="D6" s="12">
        <v>37.840000000000003</v>
      </c>
      <c r="E6" s="12">
        <v>49.22</v>
      </c>
      <c r="F6" s="12">
        <v>44.62</v>
      </c>
      <c r="G6" s="12">
        <v>37.5</v>
      </c>
      <c r="H6" s="12">
        <v>25.06</v>
      </c>
      <c r="I6" s="12">
        <v>96.03</v>
      </c>
      <c r="J6" s="12">
        <v>89.08</v>
      </c>
      <c r="K6" s="12">
        <v>92.45</v>
      </c>
      <c r="L6" s="12">
        <v>90.37</v>
      </c>
      <c r="M6" s="12">
        <v>82.16</v>
      </c>
      <c r="N6" s="12">
        <v>53.59</v>
      </c>
      <c r="O6" s="13">
        <v>42.89</v>
      </c>
      <c r="P6" s="12">
        <v>70.66</v>
      </c>
      <c r="Q6" s="12">
        <v>61.86</v>
      </c>
      <c r="R6" s="12">
        <v>75.5</v>
      </c>
      <c r="S6" s="12">
        <v>84.1</v>
      </c>
      <c r="T6" s="12">
        <v>53.88</v>
      </c>
      <c r="U6" s="14">
        <v>71.58</v>
      </c>
      <c r="V6" s="32">
        <v>57</v>
      </c>
      <c r="W6" s="12">
        <v>53.08</v>
      </c>
      <c r="X6" s="12">
        <v>35.93</v>
      </c>
      <c r="Y6" s="12">
        <v>46.19</v>
      </c>
      <c r="Z6" s="12">
        <v>45.91</v>
      </c>
      <c r="AA6" s="12">
        <v>37.28</v>
      </c>
      <c r="AB6" s="12">
        <v>28.75</v>
      </c>
      <c r="AC6" s="12">
        <v>94.28</v>
      </c>
      <c r="AD6" s="12">
        <v>86.98</v>
      </c>
      <c r="AE6" s="12">
        <v>91.16</v>
      </c>
      <c r="AF6" s="12">
        <v>88.93</v>
      </c>
      <c r="AG6" s="12">
        <v>79.709999999999994</v>
      </c>
      <c r="AH6" s="12">
        <v>52.75</v>
      </c>
      <c r="AI6" s="12">
        <v>51.58</v>
      </c>
      <c r="AJ6" s="12">
        <v>66.89</v>
      </c>
      <c r="AK6" s="12">
        <v>61.45</v>
      </c>
      <c r="AL6" s="12">
        <v>74.5</v>
      </c>
      <c r="AM6" s="12">
        <v>80.739999999999995</v>
      </c>
      <c r="AN6" s="12">
        <v>51.06</v>
      </c>
      <c r="AO6" s="12">
        <v>69.33</v>
      </c>
      <c r="AP6" s="34" t="s">
        <v>96</v>
      </c>
    </row>
    <row r="7" spans="1:42" x14ac:dyDescent="0.25">
      <c r="A7" s="11" t="s">
        <v>35</v>
      </c>
      <c r="B7" s="12">
        <v>56.19</v>
      </c>
      <c r="C7" s="12">
        <v>52.69</v>
      </c>
      <c r="D7" s="12">
        <v>48.45</v>
      </c>
      <c r="E7" s="12">
        <v>58.81</v>
      </c>
      <c r="F7" s="12">
        <v>28.32</v>
      </c>
      <c r="G7" s="12">
        <v>35</v>
      </c>
      <c r="H7" s="12">
        <v>28.89</v>
      </c>
      <c r="I7" s="12">
        <v>94.77</v>
      </c>
      <c r="J7" s="12">
        <v>86.93</v>
      </c>
      <c r="K7" s="12">
        <v>89.12</v>
      </c>
      <c r="L7" s="12">
        <v>86.71</v>
      </c>
      <c r="M7" s="12">
        <v>76.86</v>
      </c>
      <c r="N7" s="12">
        <v>42.71</v>
      </c>
      <c r="O7" s="13">
        <v>55.65</v>
      </c>
      <c r="P7" s="12">
        <v>69.06</v>
      </c>
      <c r="Q7" s="12">
        <v>38.35</v>
      </c>
      <c r="R7" s="12">
        <v>66.8</v>
      </c>
      <c r="S7" s="12">
        <v>79.13</v>
      </c>
      <c r="T7" s="12">
        <v>51.15</v>
      </c>
      <c r="U7" s="14">
        <v>71.3</v>
      </c>
      <c r="V7" s="32">
        <v>57.47</v>
      </c>
      <c r="W7" s="12">
        <v>52.1</v>
      </c>
      <c r="X7" s="12">
        <v>47.41</v>
      </c>
      <c r="Y7" s="12">
        <v>55.69</v>
      </c>
      <c r="Z7" s="12">
        <v>44.54</v>
      </c>
      <c r="AA7" s="12">
        <v>41.15</v>
      </c>
      <c r="AB7" s="12">
        <v>32.32</v>
      </c>
      <c r="AC7" s="12">
        <v>94.51</v>
      </c>
      <c r="AD7" s="12">
        <v>83.58</v>
      </c>
      <c r="AE7" s="12">
        <v>87.26</v>
      </c>
      <c r="AF7" s="12">
        <v>86.08</v>
      </c>
      <c r="AG7" s="12">
        <v>79.62</v>
      </c>
      <c r="AH7" s="12">
        <v>39.909999999999997</v>
      </c>
      <c r="AI7" s="12">
        <v>59.02</v>
      </c>
      <c r="AJ7" s="12">
        <v>68.709999999999994</v>
      </c>
      <c r="AK7" s="12">
        <v>45.95</v>
      </c>
      <c r="AL7" s="12">
        <v>70.099999999999994</v>
      </c>
      <c r="AM7" s="12">
        <v>74.25</v>
      </c>
      <c r="AN7" s="12">
        <v>55.4</v>
      </c>
      <c r="AO7" s="12">
        <v>62.48</v>
      </c>
      <c r="AP7" s="34" t="s">
        <v>97</v>
      </c>
    </row>
    <row r="8" spans="1:42" x14ac:dyDescent="0.25">
      <c r="A8" s="11" t="s">
        <v>36</v>
      </c>
      <c r="B8" s="12">
        <v>62.14</v>
      </c>
      <c r="C8" s="12">
        <v>54.34</v>
      </c>
      <c r="D8" s="12">
        <v>46.56</v>
      </c>
      <c r="E8" s="12">
        <v>58.95</v>
      </c>
      <c r="F8" s="12">
        <v>49.33</v>
      </c>
      <c r="G8" s="12">
        <v>38.369999999999997</v>
      </c>
      <c r="H8" s="12">
        <v>29.86</v>
      </c>
      <c r="I8" s="12">
        <v>93.7</v>
      </c>
      <c r="J8" s="12">
        <v>82.26</v>
      </c>
      <c r="K8" s="12">
        <v>87.75</v>
      </c>
      <c r="L8" s="12">
        <v>86.55</v>
      </c>
      <c r="M8" s="12">
        <v>80.2</v>
      </c>
      <c r="N8" s="12">
        <v>42.15</v>
      </c>
      <c r="O8" s="13">
        <v>55.65</v>
      </c>
      <c r="P8" s="12">
        <v>71.45</v>
      </c>
      <c r="Q8" s="12">
        <v>50.82</v>
      </c>
      <c r="R8" s="12">
        <v>66.08</v>
      </c>
      <c r="S8" s="12">
        <v>77.95</v>
      </c>
      <c r="T8" s="12">
        <v>51.68</v>
      </c>
      <c r="U8" s="14">
        <v>62.39</v>
      </c>
      <c r="V8" s="32">
        <v>57.47</v>
      </c>
      <c r="W8" s="12">
        <v>52.1</v>
      </c>
      <c r="X8" s="12">
        <v>47.41</v>
      </c>
      <c r="Y8" s="12">
        <v>55.69</v>
      </c>
      <c r="Z8" s="12">
        <v>44.54</v>
      </c>
      <c r="AA8" s="12">
        <v>41.15</v>
      </c>
      <c r="AB8" s="12">
        <v>32.32</v>
      </c>
      <c r="AC8" s="12">
        <v>94.51</v>
      </c>
      <c r="AD8" s="12">
        <v>83.58</v>
      </c>
      <c r="AE8" s="12">
        <v>87.26</v>
      </c>
      <c r="AF8" s="12">
        <v>86.08</v>
      </c>
      <c r="AG8" s="12">
        <v>79.62</v>
      </c>
      <c r="AH8" s="12">
        <v>39.909999999999997</v>
      </c>
      <c r="AI8" s="12">
        <v>59.02</v>
      </c>
      <c r="AJ8" s="12">
        <v>68.709999999999994</v>
      </c>
      <c r="AK8" s="12">
        <v>45.95</v>
      </c>
      <c r="AL8" s="12">
        <v>70.099999999999994</v>
      </c>
      <c r="AM8" s="12">
        <v>74.25</v>
      </c>
      <c r="AN8" s="12">
        <v>55.4</v>
      </c>
      <c r="AO8" s="12">
        <v>62.48</v>
      </c>
      <c r="AP8" s="34" t="s">
        <v>97</v>
      </c>
    </row>
    <row r="9" spans="1:42" x14ac:dyDescent="0.25">
      <c r="A9" s="11" t="s">
        <v>37</v>
      </c>
      <c r="B9" s="13">
        <v>60.24</v>
      </c>
      <c r="C9" s="13">
        <v>52.3</v>
      </c>
      <c r="D9" s="13">
        <v>51.78</v>
      </c>
      <c r="E9" s="13">
        <v>65.48</v>
      </c>
      <c r="F9" s="13">
        <v>58.07</v>
      </c>
      <c r="G9" s="13">
        <v>43.97</v>
      </c>
      <c r="H9" s="13">
        <v>35.07</v>
      </c>
      <c r="I9" s="13">
        <v>96.71</v>
      </c>
      <c r="J9" s="13">
        <v>92.11</v>
      </c>
      <c r="K9" s="13">
        <v>96.97</v>
      </c>
      <c r="L9" s="13">
        <v>95.22</v>
      </c>
      <c r="M9" s="13">
        <v>81.09</v>
      </c>
      <c r="N9" s="13">
        <v>66.569999999999993</v>
      </c>
      <c r="O9" s="13">
        <v>58.25</v>
      </c>
      <c r="P9" s="13">
        <v>80.81</v>
      </c>
      <c r="Q9" s="13">
        <v>72.17</v>
      </c>
      <c r="R9" s="13">
        <v>81.36</v>
      </c>
      <c r="S9" s="13">
        <v>90.12</v>
      </c>
      <c r="T9" s="13">
        <v>76.52</v>
      </c>
      <c r="U9" s="14">
        <v>83.14</v>
      </c>
      <c r="V9" s="32">
        <v>64.3</v>
      </c>
      <c r="W9" s="12">
        <v>52.11</v>
      </c>
      <c r="X9" s="12">
        <v>51.01</v>
      </c>
      <c r="Y9" s="12">
        <v>58.95</v>
      </c>
      <c r="Z9" s="12">
        <v>47.67</v>
      </c>
      <c r="AA9" s="12">
        <v>40.29</v>
      </c>
      <c r="AB9" s="12">
        <v>36.56</v>
      </c>
      <c r="AC9" s="12">
        <v>96.41</v>
      </c>
      <c r="AD9" s="12">
        <v>90.93</v>
      </c>
      <c r="AE9" s="12">
        <v>94.59</v>
      </c>
      <c r="AF9" s="12">
        <v>92.88</v>
      </c>
      <c r="AG9" s="12">
        <v>83.01</v>
      </c>
      <c r="AH9" s="12">
        <v>58.31</v>
      </c>
      <c r="AI9" s="12">
        <v>59.12</v>
      </c>
      <c r="AJ9" s="12">
        <v>71.45</v>
      </c>
      <c r="AK9" s="12">
        <v>65.290000000000006</v>
      </c>
      <c r="AL9" s="12">
        <v>78.459999999999994</v>
      </c>
      <c r="AM9" s="12">
        <v>84.69</v>
      </c>
      <c r="AN9" s="12">
        <v>66.459999999999994</v>
      </c>
      <c r="AO9" s="12">
        <v>77.709999999999994</v>
      </c>
      <c r="AP9" s="34" t="s">
        <v>98</v>
      </c>
    </row>
    <row r="10" spans="1:42" x14ac:dyDescent="0.25">
      <c r="A10" s="11" t="s">
        <v>38</v>
      </c>
      <c r="B10" s="13">
        <v>56.84</v>
      </c>
      <c r="C10" s="13">
        <v>46.9</v>
      </c>
      <c r="D10" s="13">
        <v>44.12</v>
      </c>
      <c r="E10" s="13">
        <v>52.64</v>
      </c>
      <c r="F10" s="13">
        <v>34.82</v>
      </c>
      <c r="G10" s="13">
        <v>38.83</v>
      </c>
      <c r="H10" s="13">
        <v>26.5</v>
      </c>
      <c r="I10" s="13">
        <v>95.33</v>
      </c>
      <c r="J10" s="13">
        <v>88.77</v>
      </c>
      <c r="K10" s="13">
        <v>91.58</v>
      </c>
      <c r="L10" s="13">
        <v>88.85</v>
      </c>
      <c r="M10" s="13">
        <v>79.400000000000006</v>
      </c>
      <c r="N10" s="13">
        <v>52.33</v>
      </c>
      <c r="O10" s="13">
        <v>44.93</v>
      </c>
      <c r="P10" s="13">
        <v>69.37</v>
      </c>
      <c r="Q10" s="13">
        <v>59.58</v>
      </c>
      <c r="R10" s="13">
        <v>67.430000000000007</v>
      </c>
      <c r="S10" s="13">
        <v>83.24</v>
      </c>
      <c r="T10" s="13">
        <v>58.06</v>
      </c>
      <c r="U10" s="14">
        <v>74.5</v>
      </c>
      <c r="V10" s="32">
        <v>54.81</v>
      </c>
      <c r="W10" s="13">
        <v>51.11</v>
      </c>
      <c r="X10" s="13">
        <v>43.45</v>
      </c>
      <c r="Y10" s="13">
        <v>50.67</v>
      </c>
      <c r="Z10" s="13">
        <v>34.31</v>
      </c>
      <c r="AA10" s="13">
        <v>35.840000000000003</v>
      </c>
      <c r="AB10" s="13">
        <v>29.05</v>
      </c>
      <c r="AC10" s="13">
        <v>95.45</v>
      </c>
      <c r="AD10" s="13">
        <v>88.4</v>
      </c>
      <c r="AE10" s="13">
        <v>90.85</v>
      </c>
      <c r="AF10" s="13">
        <v>88.05</v>
      </c>
      <c r="AG10" s="13">
        <v>79.62</v>
      </c>
      <c r="AH10" s="13">
        <v>52.57</v>
      </c>
      <c r="AI10" s="13">
        <v>45.86</v>
      </c>
      <c r="AJ10" s="13">
        <v>71.239999999999995</v>
      </c>
      <c r="AK10" s="13">
        <v>59.05</v>
      </c>
      <c r="AL10" s="13">
        <v>70.72</v>
      </c>
      <c r="AM10" s="13">
        <v>81.33</v>
      </c>
      <c r="AN10" s="13">
        <v>61.16</v>
      </c>
      <c r="AO10" s="13">
        <v>74.150000000000006</v>
      </c>
      <c r="AP10" s="34" t="s">
        <v>99</v>
      </c>
    </row>
    <row r="11" spans="1:42" x14ac:dyDescent="0.25">
      <c r="A11" s="11" t="s">
        <v>39</v>
      </c>
      <c r="B11" s="13">
        <v>56.84</v>
      </c>
      <c r="C11" s="13">
        <v>46.9</v>
      </c>
      <c r="D11" s="13">
        <v>44.12</v>
      </c>
      <c r="E11" s="13">
        <v>52.64</v>
      </c>
      <c r="F11" s="13">
        <v>34.82</v>
      </c>
      <c r="G11" s="13">
        <v>38.83</v>
      </c>
      <c r="H11" s="13">
        <v>26.5</v>
      </c>
      <c r="I11" s="13">
        <v>95.33</v>
      </c>
      <c r="J11" s="13">
        <v>88.77</v>
      </c>
      <c r="K11" s="13">
        <v>91.58</v>
      </c>
      <c r="L11" s="13">
        <v>88.85</v>
      </c>
      <c r="M11" s="13">
        <v>79.400000000000006</v>
      </c>
      <c r="N11" s="13">
        <v>52.33</v>
      </c>
      <c r="O11" s="13">
        <v>44.93</v>
      </c>
      <c r="P11" s="13">
        <v>69.37</v>
      </c>
      <c r="Q11" s="13">
        <v>59.58</v>
      </c>
      <c r="R11" s="13">
        <v>67.430000000000007</v>
      </c>
      <c r="S11" s="13">
        <v>83.24</v>
      </c>
      <c r="T11" s="13">
        <v>58.06</v>
      </c>
      <c r="U11" s="14">
        <v>74.5</v>
      </c>
      <c r="V11" s="32">
        <v>54.81</v>
      </c>
      <c r="W11" s="13">
        <v>51.11</v>
      </c>
      <c r="X11" s="13">
        <v>43.45</v>
      </c>
      <c r="Y11" s="13">
        <v>50.67</v>
      </c>
      <c r="Z11" s="13">
        <v>34.31</v>
      </c>
      <c r="AA11" s="13">
        <v>35.840000000000003</v>
      </c>
      <c r="AB11" s="13">
        <v>29.05</v>
      </c>
      <c r="AC11" s="13">
        <v>95.45</v>
      </c>
      <c r="AD11" s="13">
        <v>88.4</v>
      </c>
      <c r="AE11" s="13">
        <v>90.85</v>
      </c>
      <c r="AF11" s="13">
        <v>88.05</v>
      </c>
      <c r="AG11" s="13">
        <v>79.62</v>
      </c>
      <c r="AH11" s="13">
        <v>52.57</v>
      </c>
      <c r="AI11" s="13">
        <v>45.86</v>
      </c>
      <c r="AJ11" s="13">
        <v>71.239999999999995</v>
      </c>
      <c r="AK11" s="13">
        <v>59.05</v>
      </c>
      <c r="AL11" s="13">
        <v>70.72</v>
      </c>
      <c r="AM11" s="13">
        <v>81.33</v>
      </c>
      <c r="AN11" s="13">
        <v>61.16</v>
      </c>
      <c r="AO11" s="13">
        <v>74.150000000000006</v>
      </c>
      <c r="AP11" s="34" t="s">
        <v>99</v>
      </c>
    </row>
    <row r="12" spans="1:42" x14ac:dyDescent="0.25">
      <c r="A12" s="11" t="s">
        <v>2</v>
      </c>
      <c r="B12" s="12">
        <v>56.84</v>
      </c>
      <c r="C12" s="12">
        <v>46.9</v>
      </c>
      <c r="D12" s="12">
        <v>44.12</v>
      </c>
      <c r="E12" s="12">
        <v>52.64</v>
      </c>
      <c r="F12" s="12">
        <v>34.82</v>
      </c>
      <c r="G12" s="12">
        <v>38.83</v>
      </c>
      <c r="H12" s="12">
        <v>26.5</v>
      </c>
      <c r="I12" s="12">
        <v>95.33</v>
      </c>
      <c r="J12" s="12">
        <v>88.77</v>
      </c>
      <c r="K12" s="12">
        <v>91.58</v>
      </c>
      <c r="L12" s="12">
        <v>88.85</v>
      </c>
      <c r="M12" s="12">
        <v>79.400000000000006</v>
      </c>
      <c r="N12" s="12">
        <v>52.33</v>
      </c>
      <c r="O12" s="13">
        <v>44.93</v>
      </c>
      <c r="P12" s="12">
        <v>69.37</v>
      </c>
      <c r="Q12" s="12">
        <v>59.58</v>
      </c>
      <c r="R12" s="12">
        <v>67.430000000000007</v>
      </c>
      <c r="S12" s="12">
        <v>83.24</v>
      </c>
      <c r="T12" s="12">
        <v>58.06</v>
      </c>
      <c r="U12" s="14">
        <v>74.5</v>
      </c>
      <c r="V12" s="32">
        <v>54.81</v>
      </c>
      <c r="W12" s="13">
        <v>51.11</v>
      </c>
      <c r="X12" s="13">
        <v>43.45</v>
      </c>
      <c r="Y12" s="13">
        <v>50.67</v>
      </c>
      <c r="Z12" s="13">
        <v>34.31</v>
      </c>
      <c r="AA12" s="13">
        <v>35.840000000000003</v>
      </c>
      <c r="AB12" s="13">
        <v>29.05</v>
      </c>
      <c r="AC12" s="13">
        <v>95.45</v>
      </c>
      <c r="AD12" s="13">
        <v>88.4</v>
      </c>
      <c r="AE12" s="13">
        <v>90.85</v>
      </c>
      <c r="AF12" s="13">
        <v>88.05</v>
      </c>
      <c r="AG12" s="13">
        <v>79.62</v>
      </c>
      <c r="AH12" s="13">
        <v>52.57</v>
      </c>
      <c r="AI12" s="13">
        <v>45.86</v>
      </c>
      <c r="AJ12" s="13">
        <v>71.239999999999995</v>
      </c>
      <c r="AK12" s="13">
        <v>59.05</v>
      </c>
      <c r="AL12" s="13">
        <v>70.72</v>
      </c>
      <c r="AM12" s="13">
        <v>81.33</v>
      </c>
      <c r="AN12" s="13">
        <v>61.16</v>
      </c>
      <c r="AO12" s="13">
        <v>74.150000000000006</v>
      </c>
      <c r="AP12" s="34" t="s">
        <v>99</v>
      </c>
    </row>
    <row r="13" spans="1:42" x14ac:dyDescent="0.25">
      <c r="A13" s="11" t="s">
        <v>6</v>
      </c>
      <c r="B13" s="12">
        <v>56.84</v>
      </c>
      <c r="C13" s="12">
        <v>46.9</v>
      </c>
      <c r="D13" s="12">
        <v>44.12</v>
      </c>
      <c r="E13" s="12">
        <v>52.64</v>
      </c>
      <c r="F13" s="12">
        <v>34.82</v>
      </c>
      <c r="G13" s="12">
        <v>38.83</v>
      </c>
      <c r="H13" s="12">
        <v>26.5</v>
      </c>
      <c r="I13" s="12">
        <v>95.33</v>
      </c>
      <c r="J13" s="12">
        <v>88.77</v>
      </c>
      <c r="K13" s="12">
        <v>91.58</v>
      </c>
      <c r="L13" s="12">
        <v>88.85</v>
      </c>
      <c r="M13" s="12">
        <v>79.400000000000006</v>
      </c>
      <c r="N13" s="12">
        <v>52.33</v>
      </c>
      <c r="O13" s="13">
        <v>44.93</v>
      </c>
      <c r="P13" s="12">
        <v>69.37</v>
      </c>
      <c r="Q13" s="12">
        <v>59.58</v>
      </c>
      <c r="R13" s="12">
        <v>67.430000000000007</v>
      </c>
      <c r="S13" s="12">
        <v>83.24</v>
      </c>
      <c r="T13" s="12">
        <v>58.06</v>
      </c>
      <c r="U13" s="14">
        <v>74.5</v>
      </c>
      <c r="V13" s="32">
        <v>54.81</v>
      </c>
      <c r="W13" s="13">
        <v>51.11</v>
      </c>
      <c r="X13" s="13">
        <v>43.45</v>
      </c>
      <c r="Y13" s="13">
        <v>50.67</v>
      </c>
      <c r="Z13" s="13">
        <v>34.31</v>
      </c>
      <c r="AA13" s="13">
        <v>35.840000000000003</v>
      </c>
      <c r="AB13" s="13">
        <v>29.05</v>
      </c>
      <c r="AC13" s="13">
        <v>95.45</v>
      </c>
      <c r="AD13" s="13">
        <v>88.4</v>
      </c>
      <c r="AE13" s="13">
        <v>90.85</v>
      </c>
      <c r="AF13" s="13">
        <v>88.05</v>
      </c>
      <c r="AG13" s="13">
        <v>79.62</v>
      </c>
      <c r="AH13" s="13">
        <v>52.57</v>
      </c>
      <c r="AI13" s="13">
        <v>45.86</v>
      </c>
      <c r="AJ13" s="13">
        <v>71.239999999999995</v>
      </c>
      <c r="AK13" s="13">
        <v>59.05</v>
      </c>
      <c r="AL13" s="13">
        <v>70.72</v>
      </c>
      <c r="AM13" s="13">
        <v>81.33</v>
      </c>
      <c r="AN13" s="13">
        <v>61.16</v>
      </c>
      <c r="AO13" s="13">
        <v>74.150000000000006</v>
      </c>
      <c r="AP13" s="34" t="s">
        <v>99</v>
      </c>
    </row>
    <row r="14" spans="1:42" x14ac:dyDescent="0.25">
      <c r="A14" s="11" t="s">
        <v>4</v>
      </c>
      <c r="B14" s="12">
        <v>56.19</v>
      </c>
      <c r="C14" s="12">
        <v>52.69</v>
      </c>
      <c r="D14" s="12">
        <v>48.45</v>
      </c>
      <c r="E14" s="12">
        <v>58.81</v>
      </c>
      <c r="F14" s="12">
        <v>28.32</v>
      </c>
      <c r="G14" s="12">
        <v>35</v>
      </c>
      <c r="H14" s="12">
        <v>28.89</v>
      </c>
      <c r="I14" s="12">
        <v>94.77</v>
      </c>
      <c r="J14" s="12">
        <v>86.93</v>
      </c>
      <c r="K14" s="12">
        <v>89.12</v>
      </c>
      <c r="L14" s="12">
        <v>86.71</v>
      </c>
      <c r="M14" s="12">
        <v>76.86</v>
      </c>
      <c r="N14" s="12">
        <v>42.71</v>
      </c>
      <c r="O14" s="13">
        <v>55.65</v>
      </c>
      <c r="P14" s="12">
        <v>69.06</v>
      </c>
      <c r="Q14" s="12">
        <v>38.35</v>
      </c>
      <c r="R14" s="12">
        <v>66.8</v>
      </c>
      <c r="S14" s="12">
        <v>79.13</v>
      </c>
      <c r="T14" s="12">
        <v>51.15</v>
      </c>
      <c r="U14" s="14">
        <v>71.3</v>
      </c>
      <c r="V14" s="32">
        <v>57.47</v>
      </c>
      <c r="W14" s="12">
        <v>52.1</v>
      </c>
      <c r="X14" s="12">
        <v>47.41</v>
      </c>
      <c r="Y14" s="12">
        <v>55.69</v>
      </c>
      <c r="Z14" s="12">
        <v>44.54</v>
      </c>
      <c r="AA14" s="12">
        <v>41.15</v>
      </c>
      <c r="AB14" s="12">
        <v>32.32</v>
      </c>
      <c r="AC14" s="12">
        <v>94.51</v>
      </c>
      <c r="AD14" s="12">
        <v>83.58</v>
      </c>
      <c r="AE14" s="12">
        <v>87.26</v>
      </c>
      <c r="AF14" s="12">
        <v>86.08</v>
      </c>
      <c r="AG14" s="12">
        <v>79.62</v>
      </c>
      <c r="AH14" s="12">
        <v>39.909999999999997</v>
      </c>
      <c r="AI14" s="12">
        <v>59.02</v>
      </c>
      <c r="AJ14" s="12">
        <v>68.709999999999994</v>
      </c>
      <c r="AK14" s="12">
        <v>45.95</v>
      </c>
      <c r="AL14" s="12">
        <v>70.099999999999994</v>
      </c>
      <c r="AM14" s="12">
        <v>74.25</v>
      </c>
      <c r="AN14" s="12">
        <v>55.4</v>
      </c>
      <c r="AO14" s="12">
        <v>62.48</v>
      </c>
      <c r="AP14" s="34" t="s">
        <v>97</v>
      </c>
    </row>
    <row r="15" spans="1:42" x14ac:dyDescent="0.25">
      <c r="A15" s="11" t="s">
        <v>40</v>
      </c>
      <c r="B15" s="12">
        <v>62.14</v>
      </c>
      <c r="C15" s="12">
        <v>54.34</v>
      </c>
      <c r="D15" s="12">
        <v>46.56</v>
      </c>
      <c r="E15" s="12">
        <v>58.95</v>
      </c>
      <c r="F15" s="12">
        <v>49.33</v>
      </c>
      <c r="G15" s="12">
        <v>38.369999999999997</v>
      </c>
      <c r="H15" s="12">
        <v>29.86</v>
      </c>
      <c r="I15" s="12">
        <v>93.7</v>
      </c>
      <c r="J15" s="12">
        <v>82.26</v>
      </c>
      <c r="K15" s="12">
        <v>87.75</v>
      </c>
      <c r="L15" s="12">
        <v>86.55</v>
      </c>
      <c r="M15" s="12">
        <v>80.2</v>
      </c>
      <c r="N15" s="12">
        <v>42.15</v>
      </c>
      <c r="O15" s="13">
        <v>55.65</v>
      </c>
      <c r="P15" s="12">
        <v>71.45</v>
      </c>
      <c r="Q15" s="12">
        <v>50.82</v>
      </c>
      <c r="R15" s="12">
        <v>66.08</v>
      </c>
      <c r="S15" s="12">
        <v>77.95</v>
      </c>
      <c r="T15" s="12">
        <v>51.68</v>
      </c>
      <c r="U15" s="14">
        <v>62.39</v>
      </c>
      <c r="V15" s="32">
        <v>57.47</v>
      </c>
      <c r="W15" s="12">
        <v>52.1</v>
      </c>
      <c r="X15" s="12">
        <v>47.41</v>
      </c>
      <c r="Y15" s="12">
        <v>55.69</v>
      </c>
      <c r="Z15" s="12">
        <v>44.54</v>
      </c>
      <c r="AA15" s="12">
        <v>41.15</v>
      </c>
      <c r="AB15" s="12">
        <v>32.32</v>
      </c>
      <c r="AC15" s="12">
        <v>94.51</v>
      </c>
      <c r="AD15" s="12">
        <v>83.58</v>
      </c>
      <c r="AE15" s="12">
        <v>87.26</v>
      </c>
      <c r="AF15" s="12">
        <v>86.08</v>
      </c>
      <c r="AG15" s="12">
        <v>79.62</v>
      </c>
      <c r="AH15" s="12">
        <v>39.909999999999997</v>
      </c>
      <c r="AI15" s="12">
        <v>59.02</v>
      </c>
      <c r="AJ15" s="12">
        <v>68.709999999999994</v>
      </c>
      <c r="AK15" s="12">
        <v>45.95</v>
      </c>
      <c r="AL15" s="12">
        <v>70.099999999999994</v>
      </c>
      <c r="AM15" s="12">
        <v>74.25</v>
      </c>
      <c r="AN15" s="12">
        <v>55.4</v>
      </c>
      <c r="AO15" s="12">
        <v>62.48</v>
      </c>
      <c r="AP15" s="34" t="s">
        <v>97</v>
      </c>
    </row>
    <row r="16" spans="1:42" x14ac:dyDescent="0.25">
      <c r="A16" s="11" t="s">
        <v>41</v>
      </c>
      <c r="B16" s="12">
        <v>60.57</v>
      </c>
      <c r="C16" s="13">
        <v>57.12</v>
      </c>
      <c r="D16" s="13">
        <v>45.98</v>
      </c>
      <c r="E16" s="13">
        <v>56.2</v>
      </c>
      <c r="F16" s="13">
        <v>46.28</v>
      </c>
      <c r="G16" s="13">
        <v>37.99</v>
      </c>
      <c r="H16" s="13">
        <v>33.29</v>
      </c>
      <c r="I16" s="13">
        <v>95.2</v>
      </c>
      <c r="J16" s="13">
        <v>85.93</v>
      </c>
      <c r="K16" s="13">
        <v>89.12</v>
      </c>
      <c r="L16" s="13">
        <v>88.25</v>
      </c>
      <c r="M16" s="13">
        <v>83.67</v>
      </c>
      <c r="N16" s="13">
        <v>46.62</v>
      </c>
      <c r="O16" s="13">
        <v>33.32</v>
      </c>
      <c r="P16" s="13">
        <v>70.55</v>
      </c>
      <c r="Q16" s="13">
        <v>47.17</v>
      </c>
      <c r="R16" s="13">
        <v>76.02</v>
      </c>
      <c r="S16" s="13">
        <v>81.739999999999995</v>
      </c>
      <c r="T16" s="13">
        <v>60.01</v>
      </c>
      <c r="U16" s="14">
        <v>69.66</v>
      </c>
      <c r="V16" s="32">
        <v>57.8</v>
      </c>
      <c r="W16" s="12">
        <v>58.4</v>
      </c>
      <c r="X16" s="12">
        <v>45.43</v>
      </c>
      <c r="Y16" s="12">
        <v>53.71</v>
      </c>
      <c r="Z16" s="12">
        <v>43.7</v>
      </c>
      <c r="AA16" s="12">
        <v>39.07</v>
      </c>
      <c r="AB16" s="12">
        <v>38.409999999999997</v>
      </c>
      <c r="AC16" s="12">
        <v>94.84</v>
      </c>
      <c r="AD16" s="12">
        <v>86.5</v>
      </c>
      <c r="AE16" s="12">
        <v>88.88</v>
      </c>
      <c r="AF16" s="12">
        <v>88.01</v>
      </c>
      <c r="AG16" s="12">
        <v>81.48</v>
      </c>
      <c r="AH16" s="12">
        <v>44.9</v>
      </c>
      <c r="AI16" s="12">
        <v>34.64</v>
      </c>
      <c r="AJ16" s="12">
        <v>67.31</v>
      </c>
      <c r="AK16" s="12">
        <v>54.86</v>
      </c>
      <c r="AL16" s="12">
        <v>73.41</v>
      </c>
      <c r="AM16" s="12">
        <v>78.86</v>
      </c>
      <c r="AN16" s="12">
        <v>58.63</v>
      </c>
      <c r="AO16" s="12">
        <v>70.3</v>
      </c>
      <c r="AP16" s="34" t="s">
        <v>100</v>
      </c>
    </row>
    <row r="17" spans="1:42" x14ac:dyDescent="0.25">
      <c r="A17" s="11" t="s">
        <v>42</v>
      </c>
      <c r="B17" s="12">
        <v>60.57</v>
      </c>
      <c r="C17" s="12">
        <v>57.12</v>
      </c>
      <c r="D17" s="12">
        <v>45.98</v>
      </c>
      <c r="E17" s="12">
        <v>56.2</v>
      </c>
      <c r="F17" s="12">
        <v>46.28</v>
      </c>
      <c r="G17" s="12">
        <v>37.99</v>
      </c>
      <c r="H17" s="12">
        <v>33.29</v>
      </c>
      <c r="I17" s="12">
        <v>95.2</v>
      </c>
      <c r="J17" s="12">
        <v>85.93</v>
      </c>
      <c r="K17" s="12">
        <v>89.12</v>
      </c>
      <c r="L17" s="12">
        <v>88.25</v>
      </c>
      <c r="M17" s="12">
        <v>83.67</v>
      </c>
      <c r="N17" s="12">
        <v>46.62</v>
      </c>
      <c r="O17" s="13">
        <v>33.32</v>
      </c>
      <c r="P17" s="12">
        <v>70.55</v>
      </c>
      <c r="Q17" s="12">
        <v>47.17</v>
      </c>
      <c r="R17" s="12">
        <v>76.02</v>
      </c>
      <c r="S17" s="12">
        <v>81.739999999999995</v>
      </c>
      <c r="T17" s="12">
        <v>60.01</v>
      </c>
      <c r="U17" s="14">
        <v>69.66</v>
      </c>
      <c r="V17" s="32">
        <v>57.8</v>
      </c>
      <c r="W17" s="12">
        <v>58.4</v>
      </c>
      <c r="X17" s="12">
        <v>45.43</v>
      </c>
      <c r="Y17" s="12">
        <v>53.71</v>
      </c>
      <c r="Z17" s="12">
        <v>43.7</v>
      </c>
      <c r="AA17" s="12">
        <v>39.07</v>
      </c>
      <c r="AB17" s="12">
        <v>38.409999999999997</v>
      </c>
      <c r="AC17" s="12">
        <v>94.84</v>
      </c>
      <c r="AD17" s="12">
        <v>86.5</v>
      </c>
      <c r="AE17" s="12">
        <v>88.88</v>
      </c>
      <c r="AF17" s="12">
        <v>88.01</v>
      </c>
      <c r="AG17" s="12">
        <v>81.48</v>
      </c>
      <c r="AH17" s="12">
        <v>44.9</v>
      </c>
      <c r="AI17" s="12">
        <v>34.64</v>
      </c>
      <c r="AJ17" s="12">
        <v>67.31</v>
      </c>
      <c r="AK17" s="12">
        <v>54.86</v>
      </c>
      <c r="AL17" s="12">
        <v>73.41</v>
      </c>
      <c r="AM17" s="12">
        <v>78.86</v>
      </c>
      <c r="AN17" s="12">
        <v>58.63</v>
      </c>
      <c r="AO17" s="12">
        <v>70.3</v>
      </c>
      <c r="AP17" s="34" t="s">
        <v>100</v>
      </c>
    </row>
    <row r="18" spans="1:42" x14ac:dyDescent="0.25">
      <c r="A18" s="11" t="s">
        <v>43</v>
      </c>
      <c r="B18" s="13">
        <v>60.68</v>
      </c>
      <c r="C18" s="13">
        <v>53.86</v>
      </c>
      <c r="D18" s="13">
        <v>49.87</v>
      </c>
      <c r="E18" s="13">
        <v>62.34</v>
      </c>
      <c r="F18" s="13">
        <v>47.41</v>
      </c>
      <c r="G18" s="13">
        <v>36.69</v>
      </c>
      <c r="H18" s="13">
        <v>37.03</v>
      </c>
      <c r="I18" s="13">
        <v>96.28</v>
      </c>
      <c r="J18" s="13">
        <v>88.28</v>
      </c>
      <c r="K18" s="13">
        <v>90.43</v>
      </c>
      <c r="L18" s="13">
        <v>91.3</v>
      </c>
      <c r="M18" s="13">
        <v>86.07</v>
      </c>
      <c r="N18" s="13">
        <v>40.619999999999997</v>
      </c>
      <c r="O18" s="13">
        <v>53.27</v>
      </c>
      <c r="P18" s="13">
        <v>67.349999999999994</v>
      </c>
      <c r="Q18" s="13">
        <v>57.82</v>
      </c>
      <c r="R18" s="13">
        <v>65.44</v>
      </c>
      <c r="S18" s="13">
        <v>83.32</v>
      </c>
      <c r="T18" s="13">
        <v>57.15</v>
      </c>
      <c r="U18" s="14">
        <v>66.78</v>
      </c>
      <c r="V18" s="32">
        <v>48.35</v>
      </c>
      <c r="W18" s="12">
        <v>54.11</v>
      </c>
      <c r="X18" s="12">
        <v>51.59</v>
      </c>
      <c r="Y18" s="12">
        <v>60.08</v>
      </c>
      <c r="Z18" s="12">
        <v>47.28</v>
      </c>
      <c r="AA18" s="12">
        <v>38.85</v>
      </c>
      <c r="AB18" s="12">
        <v>31.21</v>
      </c>
      <c r="AC18" s="12">
        <v>95</v>
      </c>
      <c r="AD18" s="12">
        <v>87.35</v>
      </c>
      <c r="AE18" s="12">
        <v>89.12</v>
      </c>
      <c r="AF18" s="12">
        <v>89.65</v>
      </c>
      <c r="AG18" s="12">
        <v>82.92</v>
      </c>
      <c r="AH18" s="12">
        <v>39.369999999999997</v>
      </c>
      <c r="AI18" s="12">
        <v>53.22</v>
      </c>
      <c r="AJ18" s="12">
        <v>69.47</v>
      </c>
      <c r="AK18" s="12">
        <v>54.31</v>
      </c>
      <c r="AL18" s="12">
        <v>71.58</v>
      </c>
      <c r="AM18" s="12">
        <v>80.8</v>
      </c>
      <c r="AN18" s="12">
        <v>57.59</v>
      </c>
      <c r="AO18" s="12">
        <v>67.36</v>
      </c>
      <c r="AP18" s="34" t="s">
        <v>101</v>
      </c>
    </row>
    <row r="19" spans="1:42" x14ac:dyDescent="0.25">
      <c r="A19" s="11" t="s">
        <v>44</v>
      </c>
      <c r="B19" s="12">
        <v>60.68</v>
      </c>
      <c r="C19" s="12">
        <v>53.86</v>
      </c>
      <c r="D19" s="12">
        <v>49.87</v>
      </c>
      <c r="E19" s="12">
        <v>62.34</v>
      </c>
      <c r="F19" s="12">
        <v>47.41</v>
      </c>
      <c r="G19" s="12">
        <v>36.69</v>
      </c>
      <c r="H19" s="12">
        <v>37.03</v>
      </c>
      <c r="I19" s="12">
        <v>96.28</v>
      </c>
      <c r="J19" s="12">
        <v>88.28</v>
      </c>
      <c r="K19" s="12">
        <v>90.43</v>
      </c>
      <c r="L19" s="12">
        <v>91.3</v>
      </c>
      <c r="M19" s="12">
        <v>86.07</v>
      </c>
      <c r="N19" s="12">
        <v>40.619999999999997</v>
      </c>
      <c r="O19" s="13">
        <v>53.27</v>
      </c>
      <c r="P19" s="12">
        <v>67.349999999999994</v>
      </c>
      <c r="Q19" s="12">
        <v>57.82</v>
      </c>
      <c r="R19" s="12">
        <v>65.44</v>
      </c>
      <c r="S19" s="12">
        <v>83.32</v>
      </c>
      <c r="T19" s="12">
        <v>57.15</v>
      </c>
      <c r="U19" s="14">
        <v>66.78</v>
      </c>
      <c r="V19" s="32">
        <v>48.35</v>
      </c>
      <c r="W19" s="12">
        <v>54.11</v>
      </c>
      <c r="X19" s="12">
        <v>51.59</v>
      </c>
      <c r="Y19" s="12">
        <v>60.08</v>
      </c>
      <c r="Z19" s="12">
        <v>47.28</v>
      </c>
      <c r="AA19" s="12">
        <v>38.85</v>
      </c>
      <c r="AB19" s="12">
        <v>31.21</v>
      </c>
      <c r="AC19" s="12">
        <v>95</v>
      </c>
      <c r="AD19" s="12">
        <v>87.35</v>
      </c>
      <c r="AE19" s="12">
        <v>89.12</v>
      </c>
      <c r="AF19" s="12">
        <v>89.65</v>
      </c>
      <c r="AG19" s="12">
        <v>82.92</v>
      </c>
      <c r="AH19" s="12">
        <v>39.369999999999997</v>
      </c>
      <c r="AI19" s="12">
        <v>53.22</v>
      </c>
      <c r="AJ19" s="12">
        <v>69.47</v>
      </c>
      <c r="AK19" s="12">
        <v>54.31</v>
      </c>
      <c r="AL19" s="12">
        <v>71.58</v>
      </c>
      <c r="AM19" s="12">
        <v>80.8</v>
      </c>
      <c r="AN19" s="12">
        <v>57.59</v>
      </c>
      <c r="AO19" s="12">
        <v>67.36</v>
      </c>
      <c r="AP19" s="34" t="s">
        <v>101</v>
      </c>
    </row>
    <row r="20" spans="1:42" x14ac:dyDescent="0.25">
      <c r="A20" s="11" t="s">
        <v>45</v>
      </c>
      <c r="B20" s="12">
        <v>60.13</v>
      </c>
      <c r="C20" s="12">
        <v>50.3</v>
      </c>
      <c r="D20" s="12">
        <v>37.840000000000003</v>
      </c>
      <c r="E20" s="12">
        <v>49.22</v>
      </c>
      <c r="F20" s="12">
        <v>44.62</v>
      </c>
      <c r="G20" s="12">
        <v>37.5</v>
      </c>
      <c r="H20" s="12">
        <v>25.06</v>
      </c>
      <c r="I20" s="12">
        <v>96.03</v>
      </c>
      <c r="J20" s="12">
        <v>89.08</v>
      </c>
      <c r="K20" s="12">
        <v>92.45</v>
      </c>
      <c r="L20" s="12">
        <v>90.37</v>
      </c>
      <c r="M20" s="12">
        <v>82.16</v>
      </c>
      <c r="N20" s="12">
        <v>53.59</v>
      </c>
      <c r="O20" s="13">
        <v>42.89</v>
      </c>
      <c r="P20" s="12">
        <v>70.66</v>
      </c>
      <c r="Q20" s="12">
        <v>61.86</v>
      </c>
      <c r="R20" s="12">
        <v>75.5</v>
      </c>
      <c r="S20" s="12">
        <v>84.1</v>
      </c>
      <c r="T20" s="12">
        <v>53.88</v>
      </c>
      <c r="U20" s="14">
        <v>71.58</v>
      </c>
      <c r="V20" s="32">
        <v>57</v>
      </c>
      <c r="W20" s="12">
        <v>53.08</v>
      </c>
      <c r="X20" s="12">
        <v>35.93</v>
      </c>
      <c r="Y20" s="12">
        <v>46.19</v>
      </c>
      <c r="Z20" s="12">
        <v>45.91</v>
      </c>
      <c r="AA20" s="12">
        <v>37.28</v>
      </c>
      <c r="AB20" s="12">
        <v>28.75</v>
      </c>
      <c r="AC20" s="12">
        <v>94.28</v>
      </c>
      <c r="AD20" s="12">
        <v>86.98</v>
      </c>
      <c r="AE20" s="12">
        <v>91.16</v>
      </c>
      <c r="AF20" s="12">
        <v>88.93</v>
      </c>
      <c r="AG20" s="12">
        <v>79.709999999999994</v>
      </c>
      <c r="AH20" s="12">
        <v>52.75</v>
      </c>
      <c r="AI20" s="12">
        <v>51.58</v>
      </c>
      <c r="AJ20" s="12">
        <v>66.89</v>
      </c>
      <c r="AK20" s="12">
        <v>61.45</v>
      </c>
      <c r="AL20" s="12">
        <v>74.5</v>
      </c>
      <c r="AM20" s="12">
        <v>80.739999999999995</v>
      </c>
      <c r="AN20" s="12">
        <v>51.06</v>
      </c>
      <c r="AO20" s="12">
        <v>69.33</v>
      </c>
      <c r="AP20" s="34" t="s">
        <v>96</v>
      </c>
    </row>
    <row r="21" spans="1:42" x14ac:dyDescent="0.25">
      <c r="A21" s="11" t="s">
        <v>46</v>
      </c>
      <c r="B21" s="12">
        <v>60.13</v>
      </c>
      <c r="C21" s="12">
        <v>50.3</v>
      </c>
      <c r="D21" s="12">
        <v>37.840000000000003</v>
      </c>
      <c r="E21" s="12">
        <v>49.22</v>
      </c>
      <c r="F21" s="12">
        <v>44.62</v>
      </c>
      <c r="G21" s="12">
        <v>37.5</v>
      </c>
      <c r="H21" s="12">
        <v>25.06</v>
      </c>
      <c r="I21" s="12">
        <v>96.03</v>
      </c>
      <c r="J21" s="12">
        <v>89.08</v>
      </c>
      <c r="K21" s="12">
        <v>92.45</v>
      </c>
      <c r="L21" s="12">
        <v>90.37</v>
      </c>
      <c r="M21" s="12">
        <v>82.16</v>
      </c>
      <c r="N21" s="12">
        <v>53.59</v>
      </c>
      <c r="O21" s="13">
        <v>42.89</v>
      </c>
      <c r="P21" s="12">
        <v>70.66</v>
      </c>
      <c r="Q21" s="12">
        <v>61.86</v>
      </c>
      <c r="R21" s="12">
        <v>75.5</v>
      </c>
      <c r="S21" s="12">
        <v>84.1</v>
      </c>
      <c r="T21" s="12">
        <v>53.88</v>
      </c>
      <c r="U21" s="14">
        <v>71.58</v>
      </c>
      <c r="V21" s="32">
        <v>57</v>
      </c>
      <c r="W21" s="12">
        <v>53.08</v>
      </c>
      <c r="X21" s="12">
        <v>35.93</v>
      </c>
      <c r="Y21" s="12">
        <v>46.19</v>
      </c>
      <c r="Z21" s="12">
        <v>45.91</v>
      </c>
      <c r="AA21" s="12">
        <v>37.28</v>
      </c>
      <c r="AB21" s="12">
        <v>28.75</v>
      </c>
      <c r="AC21" s="12">
        <v>94.28</v>
      </c>
      <c r="AD21" s="12">
        <v>86.98</v>
      </c>
      <c r="AE21" s="12">
        <v>91.16</v>
      </c>
      <c r="AF21" s="12">
        <v>88.93</v>
      </c>
      <c r="AG21" s="12">
        <v>79.709999999999994</v>
      </c>
      <c r="AH21" s="12">
        <v>52.75</v>
      </c>
      <c r="AI21" s="12">
        <v>51.58</v>
      </c>
      <c r="AJ21" s="12">
        <v>66.89</v>
      </c>
      <c r="AK21" s="12">
        <v>61.45</v>
      </c>
      <c r="AL21" s="12">
        <v>74.5</v>
      </c>
      <c r="AM21" s="12">
        <v>80.739999999999995</v>
      </c>
      <c r="AN21" s="12">
        <v>51.06</v>
      </c>
      <c r="AO21" s="12">
        <v>69.33</v>
      </c>
      <c r="AP21" s="34" t="s">
        <v>96</v>
      </c>
    </row>
    <row r="22" spans="1:42" x14ac:dyDescent="0.25">
      <c r="A22" s="11" t="s">
        <v>47</v>
      </c>
      <c r="B22" s="12">
        <v>60.24</v>
      </c>
      <c r="C22" s="12">
        <v>52.3</v>
      </c>
      <c r="D22" s="12">
        <v>51.78</v>
      </c>
      <c r="E22" s="12">
        <v>65.48</v>
      </c>
      <c r="F22" s="12">
        <v>58.07</v>
      </c>
      <c r="G22" s="12">
        <v>43.97</v>
      </c>
      <c r="H22" s="12">
        <v>35.07</v>
      </c>
      <c r="I22" s="12">
        <v>96.71</v>
      </c>
      <c r="J22" s="12">
        <v>92.11</v>
      </c>
      <c r="K22" s="12">
        <v>96.97</v>
      </c>
      <c r="L22" s="12">
        <v>95.22</v>
      </c>
      <c r="M22" s="12">
        <v>81.09</v>
      </c>
      <c r="N22" s="12">
        <v>66.569999999999993</v>
      </c>
      <c r="O22" s="13">
        <v>58.25</v>
      </c>
      <c r="P22" s="12">
        <v>80.81</v>
      </c>
      <c r="Q22" s="12">
        <v>72.17</v>
      </c>
      <c r="R22" s="12">
        <v>81.36</v>
      </c>
      <c r="S22" s="12">
        <v>90.12</v>
      </c>
      <c r="T22" s="12">
        <v>76.52</v>
      </c>
      <c r="U22" s="14">
        <v>83.14</v>
      </c>
      <c r="V22" s="32">
        <v>64.3</v>
      </c>
      <c r="W22" s="12">
        <v>52.11</v>
      </c>
      <c r="X22" s="12">
        <v>51.01</v>
      </c>
      <c r="Y22" s="12">
        <v>58.95</v>
      </c>
      <c r="Z22" s="12">
        <v>47.67</v>
      </c>
      <c r="AA22" s="12">
        <v>40.29</v>
      </c>
      <c r="AB22" s="12">
        <v>36.56</v>
      </c>
      <c r="AC22" s="12">
        <v>96.41</v>
      </c>
      <c r="AD22" s="12">
        <v>90.93</v>
      </c>
      <c r="AE22" s="12">
        <v>94.59</v>
      </c>
      <c r="AF22" s="12">
        <v>92.88</v>
      </c>
      <c r="AG22" s="12">
        <v>83.01</v>
      </c>
      <c r="AH22" s="12">
        <v>58.31</v>
      </c>
      <c r="AI22" s="12">
        <v>59.12</v>
      </c>
      <c r="AJ22" s="12">
        <v>71.45</v>
      </c>
      <c r="AK22" s="12">
        <v>65.290000000000006</v>
      </c>
      <c r="AL22" s="12">
        <v>78.459999999999994</v>
      </c>
      <c r="AM22" s="12">
        <v>84.69</v>
      </c>
      <c r="AN22" s="12">
        <v>66.459999999999994</v>
      </c>
      <c r="AO22" s="12">
        <v>77.709999999999994</v>
      </c>
      <c r="AP22" s="34" t="s">
        <v>98</v>
      </c>
    </row>
    <row r="23" spans="1:42" x14ac:dyDescent="0.25">
      <c r="A23" s="11" t="s">
        <v>48</v>
      </c>
      <c r="B23" s="12">
        <v>56.84</v>
      </c>
      <c r="C23" s="12">
        <v>46.9</v>
      </c>
      <c r="D23" s="12">
        <v>44.12</v>
      </c>
      <c r="E23" s="12">
        <v>52.64</v>
      </c>
      <c r="F23" s="12">
        <v>34.82</v>
      </c>
      <c r="G23" s="12">
        <v>38.83</v>
      </c>
      <c r="H23" s="12">
        <v>26.5</v>
      </c>
      <c r="I23" s="12">
        <v>95.33</v>
      </c>
      <c r="J23" s="12">
        <v>88.77</v>
      </c>
      <c r="K23" s="12">
        <v>91.58</v>
      </c>
      <c r="L23" s="12">
        <v>88.85</v>
      </c>
      <c r="M23" s="12">
        <v>79.400000000000006</v>
      </c>
      <c r="N23" s="12">
        <v>52.33</v>
      </c>
      <c r="O23" s="13">
        <v>44.93</v>
      </c>
      <c r="P23" s="12">
        <v>69.37</v>
      </c>
      <c r="Q23" s="12">
        <v>59.58</v>
      </c>
      <c r="R23" s="12">
        <v>67.430000000000007</v>
      </c>
      <c r="S23" s="12">
        <v>83.24</v>
      </c>
      <c r="T23" s="12">
        <v>58.06</v>
      </c>
      <c r="U23" s="14">
        <v>74.5</v>
      </c>
      <c r="V23" s="32">
        <v>54.81</v>
      </c>
      <c r="W23" s="13">
        <v>51.11</v>
      </c>
      <c r="X23" s="13">
        <v>43.45</v>
      </c>
      <c r="Y23" s="13">
        <v>50.67</v>
      </c>
      <c r="Z23" s="13">
        <v>34.31</v>
      </c>
      <c r="AA23" s="13">
        <v>35.840000000000003</v>
      </c>
      <c r="AB23" s="13">
        <v>29.05</v>
      </c>
      <c r="AC23" s="13">
        <v>95.45</v>
      </c>
      <c r="AD23" s="13">
        <v>88.4</v>
      </c>
      <c r="AE23" s="13">
        <v>90.85</v>
      </c>
      <c r="AF23" s="13">
        <v>88.05</v>
      </c>
      <c r="AG23" s="13">
        <v>79.62</v>
      </c>
      <c r="AH23" s="13">
        <v>52.57</v>
      </c>
      <c r="AI23" s="13">
        <v>45.86</v>
      </c>
      <c r="AJ23" s="13">
        <v>71.239999999999995</v>
      </c>
      <c r="AK23" s="13">
        <v>59.05</v>
      </c>
      <c r="AL23" s="13">
        <v>70.72</v>
      </c>
      <c r="AM23" s="13">
        <v>81.33</v>
      </c>
      <c r="AN23" s="13">
        <v>61.16</v>
      </c>
      <c r="AO23" s="13">
        <v>74.150000000000006</v>
      </c>
      <c r="AP23" s="34" t="s">
        <v>99</v>
      </c>
    </row>
    <row r="24" spans="1:42" x14ac:dyDescent="0.25">
      <c r="A24" s="11" t="s">
        <v>49</v>
      </c>
      <c r="B24" s="12">
        <v>60.24</v>
      </c>
      <c r="C24" s="12">
        <v>52.3</v>
      </c>
      <c r="D24" s="12">
        <v>51.78</v>
      </c>
      <c r="E24" s="12">
        <v>65.48</v>
      </c>
      <c r="F24" s="12">
        <v>58.07</v>
      </c>
      <c r="G24" s="12">
        <v>43.97</v>
      </c>
      <c r="H24" s="12">
        <v>35.07</v>
      </c>
      <c r="I24" s="12">
        <v>96.71</v>
      </c>
      <c r="J24" s="12">
        <v>92.11</v>
      </c>
      <c r="K24" s="12">
        <v>96.97</v>
      </c>
      <c r="L24" s="12">
        <v>95.22</v>
      </c>
      <c r="M24" s="12">
        <v>81.09</v>
      </c>
      <c r="N24" s="12">
        <v>66.569999999999993</v>
      </c>
      <c r="O24" s="13">
        <v>58.25</v>
      </c>
      <c r="P24" s="12">
        <v>80.81</v>
      </c>
      <c r="Q24" s="12">
        <v>72.17</v>
      </c>
      <c r="R24" s="12">
        <v>81.36</v>
      </c>
      <c r="S24" s="12">
        <v>90.12</v>
      </c>
      <c r="T24" s="12">
        <v>76.52</v>
      </c>
      <c r="U24" s="14">
        <v>83.14</v>
      </c>
      <c r="V24" s="32">
        <v>64.3</v>
      </c>
      <c r="W24" s="12">
        <v>52.11</v>
      </c>
      <c r="X24" s="12">
        <v>51.01</v>
      </c>
      <c r="Y24" s="12">
        <v>58.95</v>
      </c>
      <c r="Z24" s="12">
        <v>47.67</v>
      </c>
      <c r="AA24" s="12">
        <v>40.29</v>
      </c>
      <c r="AB24" s="12">
        <v>36.56</v>
      </c>
      <c r="AC24" s="12">
        <v>96.41</v>
      </c>
      <c r="AD24" s="12">
        <v>90.93</v>
      </c>
      <c r="AE24" s="12">
        <v>94.59</v>
      </c>
      <c r="AF24" s="12">
        <v>92.88</v>
      </c>
      <c r="AG24" s="12">
        <v>83.01</v>
      </c>
      <c r="AH24" s="12">
        <v>58.31</v>
      </c>
      <c r="AI24" s="12">
        <v>59.12</v>
      </c>
      <c r="AJ24" s="12">
        <v>71.45</v>
      </c>
      <c r="AK24" s="12">
        <v>65.290000000000006</v>
      </c>
      <c r="AL24" s="12">
        <v>78.459999999999994</v>
      </c>
      <c r="AM24" s="12">
        <v>84.69</v>
      </c>
      <c r="AN24" s="12">
        <v>66.459999999999994</v>
      </c>
      <c r="AO24" s="12">
        <v>77.709999999999994</v>
      </c>
      <c r="AP24" s="34" t="s">
        <v>98</v>
      </c>
    </row>
    <row r="25" spans="1:42" x14ac:dyDescent="0.25">
      <c r="A25" s="11" t="s">
        <v>50</v>
      </c>
      <c r="B25" s="12">
        <v>60.57</v>
      </c>
      <c r="C25" s="12">
        <v>57.12</v>
      </c>
      <c r="D25" s="12">
        <v>45.98</v>
      </c>
      <c r="E25" s="12">
        <v>56.2</v>
      </c>
      <c r="F25" s="12">
        <v>46.28</v>
      </c>
      <c r="G25" s="12">
        <v>37.99</v>
      </c>
      <c r="H25" s="12">
        <v>33.29</v>
      </c>
      <c r="I25" s="12">
        <v>95.2</v>
      </c>
      <c r="J25" s="12">
        <v>85.93</v>
      </c>
      <c r="K25" s="12">
        <v>89.12</v>
      </c>
      <c r="L25" s="12">
        <v>88.25</v>
      </c>
      <c r="M25" s="12">
        <v>83.67</v>
      </c>
      <c r="N25" s="12">
        <v>46.62</v>
      </c>
      <c r="O25" s="13">
        <v>33.32</v>
      </c>
      <c r="P25" s="12">
        <v>70.55</v>
      </c>
      <c r="Q25" s="12">
        <v>47.17</v>
      </c>
      <c r="R25" s="12">
        <v>76.02</v>
      </c>
      <c r="S25" s="12">
        <v>81.739999999999995</v>
      </c>
      <c r="T25" s="12">
        <v>60.01</v>
      </c>
      <c r="U25" s="14">
        <v>69.66</v>
      </c>
      <c r="V25" s="32">
        <v>57.8</v>
      </c>
      <c r="W25" s="12">
        <v>58.4</v>
      </c>
      <c r="X25" s="12">
        <v>45.43</v>
      </c>
      <c r="Y25" s="12">
        <v>53.71</v>
      </c>
      <c r="Z25" s="12">
        <v>43.7</v>
      </c>
      <c r="AA25" s="12">
        <v>39.07</v>
      </c>
      <c r="AB25" s="12">
        <v>38.409999999999997</v>
      </c>
      <c r="AC25" s="12">
        <v>94.84</v>
      </c>
      <c r="AD25" s="12">
        <v>86.5</v>
      </c>
      <c r="AE25" s="12">
        <v>88.88</v>
      </c>
      <c r="AF25" s="12">
        <v>88.01</v>
      </c>
      <c r="AG25" s="12">
        <v>81.48</v>
      </c>
      <c r="AH25" s="12">
        <v>44.9</v>
      </c>
      <c r="AI25" s="12">
        <v>34.64</v>
      </c>
      <c r="AJ25" s="12">
        <v>67.31</v>
      </c>
      <c r="AK25" s="12">
        <v>54.86</v>
      </c>
      <c r="AL25" s="12">
        <v>73.41</v>
      </c>
      <c r="AM25" s="12">
        <v>78.86</v>
      </c>
      <c r="AN25" s="12">
        <v>58.63</v>
      </c>
      <c r="AO25" s="12">
        <v>70.3</v>
      </c>
      <c r="AP25" s="34" t="s">
        <v>100</v>
      </c>
    </row>
    <row r="26" spans="1:42" x14ac:dyDescent="0.25">
      <c r="A26" s="11" t="s">
        <v>51</v>
      </c>
      <c r="B26" s="12">
        <v>60.68</v>
      </c>
      <c r="C26" s="12">
        <v>53.86</v>
      </c>
      <c r="D26" s="12">
        <v>49.87</v>
      </c>
      <c r="E26" s="12">
        <v>62.34</v>
      </c>
      <c r="F26" s="12">
        <v>47.41</v>
      </c>
      <c r="G26" s="12">
        <v>36.69</v>
      </c>
      <c r="H26" s="12">
        <v>37.03</v>
      </c>
      <c r="I26" s="12">
        <v>96.28</v>
      </c>
      <c r="J26" s="12">
        <v>88.28</v>
      </c>
      <c r="K26" s="12">
        <v>90.43</v>
      </c>
      <c r="L26" s="12">
        <v>91.3</v>
      </c>
      <c r="M26" s="12">
        <v>86.07</v>
      </c>
      <c r="N26" s="12">
        <v>40.619999999999997</v>
      </c>
      <c r="O26" s="13">
        <v>53.27</v>
      </c>
      <c r="P26" s="12">
        <v>67.349999999999994</v>
      </c>
      <c r="Q26" s="12">
        <v>57.82</v>
      </c>
      <c r="R26" s="12">
        <v>65.44</v>
      </c>
      <c r="S26" s="12">
        <v>83.32</v>
      </c>
      <c r="T26" s="12">
        <v>57.15</v>
      </c>
      <c r="U26" s="14">
        <v>66.78</v>
      </c>
      <c r="V26" s="32">
        <v>48.35</v>
      </c>
      <c r="W26" s="12">
        <v>54.11</v>
      </c>
      <c r="X26" s="12">
        <v>51.59</v>
      </c>
      <c r="Y26" s="12">
        <v>60.08</v>
      </c>
      <c r="Z26" s="12">
        <v>47.28</v>
      </c>
      <c r="AA26" s="12">
        <v>38.85</v>
      </c>
      <c r="AB26" s="12">
        <v>31.21</v>
      </c>
      <c r="AC26" s="12">
        <v>95</v>
      </c>
      <c r="AD26" s="12">
        <v>87.35</v>
      </c>
      <c r="AE26" s="12">
        <v>89.12</v>
      </c>
      <c r="AF26" s="12">
        <v>89.65</v>
      </c>
      <c r="AG26" s="12">
        <v>82.92</v>
      </c>
      <c r="AH26" s="12">
        <v>39.369999999999997</v>
      </c>
      <c r="AI26" s="12">
        <v>53.22</v>
      </c>
      <c r="AJ26" s="12">
        <v>69.47</v>
      </c>
      <c r="AK26" s="12">
        <v>54.31</v>
      </c>
      <c r="AL26" s="12">
        <v>71.58</v>
      </c>
      <c r="AM26" s="12">
        <v>80.8</v>
      </c>
      <c r="AN26" s="12">
        <v>57.59</v>
      </c>
      <c r="AO26" s="12">
        <v>67.36</v>
      </c>
      <c r="AP26" s="34" t="s">
        <v>101</v>
      </c>
    </row>
    <row r="27" spans="1:42" x14ac:dyDescent="0.25">
      <c r="A27" s="11" t="s">
        <v>52</v>
      </c>
      <c r="B27" s="12">
        <v>60.13</v>
      </c>
      <c r="C27" s="12">
        <v>50.3</v>
      </c>
      <c r="D27" s="12">
        <v>37.840000000000003</v>
      </c>
      <c r="E27" s="12">
        <v>49.22</v>
      </c>
      <c r="F27" s="12">
        <v>44.62</v>
      </c>
      <c r="G27" s="12">
        <v>37.5</v>
      </c>
      <c r="H27" s="12">
        <v>25.06</v>
      </c>
      <c r="I27" s="12">
        <v>96.03</v>
      </c>
      <c r="J27" s="12">
        <v>89.08</v>
      </c>
      <c r="K27" s="12">
        <v>92.45</v>
      </c>
      <c r="L27" s="12">
        <v>90.37</v>
      </c>
      <c r="M27" s="12">
        <v>82.16</v>
      </c>
      <c r="N27" s="12">
        <v>53.59</v>
      </c>
      <c r="O27" s="13">
        <v>42.89</v>
      </c>
      <c r="P27" s="12">
        <v>70.66</v>
      </c>
      <c r="Q27" s="12">
        <v>61.86</v>
      </c>
      <c r="R27" s="12">
        <v>75.5</v>
      </c>
      <c r="S27" s="12">
        <v>84.1</v>
      </c>
      <c r="T27" s="12">
        <v>53.88</v>
      </c>
      <c r="U27" s="14">
        <v>71.58</v>
      </c>
      <c r="V27" s="32">
        <v>57</v>
      </c>
      <c r="W27" s="12">
        <v>53.08</v>
      </c>
      <c r="X27" s="12">
        <v>35.93</v>
      </c>
      <c r="Y27" s="12">
        <v>46.19</v>
      </c>
      <c r="Z27" s="12">
        <v>45.91</v>
      </c>
      <c r="AA27" s="12">
        <v>37.28</v>
      </c>
      <c r="AB27" s="12">
        <v>28.75</v>
      </c>
      <c r="AC27" s="12">
        <v>94.28</v>
      </c>
      <c r="AD27" s="12">
        <v>86.98</v>
      </c>
      <c r="AE27" s="12">
        <v>91.16</v>
      </c>
      <c r="AF27" s="12">
        <v>88.93</v>
      </c>
      <c r="AG27" s="12">
        <v>79.709999999999994</v>
      </c>
      <c r="AH27" s="12">
        <v>52.75</v>
      </c>
      <c r="AI27" s="12">
        <v>51.58</v>
      </c>
      <c r="AJ27" s="12">
        <v>66.89</v>
      </c>
      <c r="AK27" s="12">
        <v>61.45</v>
      </c>
      <c r="AL27" s="12">
        <v>74.5</v>
      </c>
      <c r="AM27" s="12">
        <v>80.739999999999995</v>
      </c>
      <c r="AN27" s="12">
        <v>51.06</v>
      </c>
      <c r="AO27" s="12">
        <v>69.33</v>
      </c>
      <c r="AP27" s="34" t="s">
        <v>96</v>
      </c>
    </row>
    <row r="28" spans="1:42" x14ac:dyDescent="0.25">
      <c r="A28" s="11" t="s">
        <v>53</v>
      </c>
      <c r="B28" s="12">
        <v>60.68</v>
      </c>
      <c r="C28" s="12">
        <v>53.86</v>
      </c>
      <c r="D28" s="12">
        <v>49.87</v>
      </c>
      <c r="E28" s="12">
        <v>62.34</v>
      </c>
      <c r="F28" s="12">
        <v>47.41</v>
      </c>
      <c r="G28" s="12">
        <v>36.69</v>
      </c>
      <c r="H28" s="12">
        <v>37.03</v>
      </c>
      <c r="I28" s="12">
        <v>96.28</v>
      </c>
      <c r="J28" s="12">
        <v>88.28</v>
      </c>
      <c r="K28" s="12">
        <v>90.43</v>
      </c>
      <c r="L28" s="12">
        <v>91.3</v>
      </c>
      <c r="M28" s="12">
        <v>86.07</v>
      </c>
      <c r="N28" s="12">
        <v>40.619999999999997</v>
      </c>
      <c r="O28" s="13">
        <v>53.27</v>
      </c>
      <c r="P28" s="12">
        <v>67.349999999999994</v>
      </c>
      <c r="Q28" s="12">
        <v>57.82</v>
      </c>
      <c r="R28" s="12">
        <v>65.44</v>
      </c>
      <c r="S28" s="12">
        <v>83.32</v>
      </c>
      <c r="T28" s="12">
        <v>57.15</v>
      </c>
      <c r="U28" s="14">
        <v>66.78</v>
      </c>
      <c r="V28" s="32">
        <v>48.35</v>
      </c>
      <c r="W28" s="12">
        <v>54.11</v>
      </c>
      <c r="X28" s="12">
        <v>51.59</v>
      </c>
      <c r="Y28" s="12">
        <v>60.08</v>
      </c>
      <c r="Z28" s="12">
        <v>47.28</v>
      </c>
      <c r="AA28" s="12">
        <v>38.85</v>
      </c>
      <c r="AB28" s="12">
        <v>31.21</v>
      </c>
      <c r="AC28" s="12">
        <v>95</v>
      </c>
      <c r="AD28" s="12">
        <v>87.35</v>
      </c>
      <c r="AE28" s="12">
        <v>89.12</v>
      </c>
      <c r="AF28" s="12">
        <v>89.65</v>
      </c>
      <c r="AG28" s="12">
        <v>82.92</v>
      </c>
      <c r="AH28" s="12">
        <v>39.369999999999997</v>
      </c>
      <c r="AI28" s="12">
        <v>53.22</v>
      </c>
      <c r="AJ28" s="12">
        <v>69.47</v>
      </c>
      <c r="AK28" s="12">
        <v>54.31</v>
      </c>
      <c r="AL28" s="12">
        <v>71.58</v>
      </c>
      <c r="AM28" s="12">
        <v>80.8</v>
      </c>
      <c r="AN28" s="12">
        <v>57.59</v>
      </c>
      <c r="AO28" s="12">
        <v>67.36</v>
      </c>
      <c r="AP28" s="34" t="s">
        <v>101</v>
      </c>
    </row>
    <row r="29" spans="1:42" x14ac:dyDescent="0.25">
      <c r="A29" s="11" t="s">
        <v>54</v>
      </c>
      <c r="B29" s="12">
        <v>62.14</v>
      </c>
      <c r="C29" s="12">
        <v>54.34</v>
      </c>
      <c r="D29" s="12">
        <v>46.56</v>
      </c>
      <c r="E29" s="12">
        <v>58.95</v>
      </c>
      <c r="F29" s="12">
        <v>49.33</v>
      </c>
      <c r="G29" s="12">
        <v>38.369999999999997</v>
      </c>
      <c r="H29" s="12">
        <v>29.86</v>
      </c>
      <c r="I29" s="12">
        <v>93.7</v>
      </c>
      <c r="J29" s="12">
        <v>82.26</v>
      </c>
      <c r="K29" s="12">
        <v>87.75</v>
      </c>
      <c r="L29" s="12">
        <v>86.55</v>
      </c>
      <c r="M29" s="12">
        <v>80.2</v>
      </c>
      <c r="N29" s="12">
        <v>42.15</v>
      </c>
      <c r="O29" s="13">
        <v>55.65</v>
      </c>
      <c r="P29" s="12">
        <v>71.45</v>
      </c>
      <c r="Q29" s="12">
        <v>50.82</v>
      </c>
      <c r="R29" s="12">
        <v>66.08</v>
      </c>
      <c r="S29" s="12">
        <v>77.95</v>
      </c>
      <c r="T29" s="12">
        <v>51.68</v>
      </c>
      <c r="U29" s="14">
        <v>62.39</v>
      </c>
      <c r="V29" s="32">
        <v>57.47</v>
      </c>
      <c r="W29" s="12">
        <v>52.1</v>
      </c>
      <c r="X29" s="12">
        <v>47.41</v>
      </c>
      <c r="Y29" s="12">
        <v>55.69</v>
      </c>
      <c r="Z29" s="12">
        <v>44.54</v>
      </c>
      <c r="AA29" s="12">
        <v>41.15</v>
      </c>
      <c r="AB29" s="12">
        <v>32.32</v>
      </c>
      <c r="AC29" s="12">
        <v>94.51</v>
      </c>
      <c r="AD29" s="12">
        <v>83.58</v>
      </c>
      <c r="AE29" s="12">
        <v>87.26</v>
      </c>
      <c r="AF29" s="12">
        <v>86.08</v>
      </c>
      <c r="AG29" s="12">
        <v>79.62</v>
      </c>
      <c r="AH29" s="12">
        <v>39.909999999999997</v>
      </c>
      <c r="AI29" s="12">
        <v>59.02</v>
      </c>
      <c r="AJ29" s="12">
        <v>68.709999999999994</v>
      </c>
      <c r="AK29" s="12">
        <v>45.95</v>
      </c>
      <c r="AL29" s="12">
        <v>70.099999999999994</v>
      </c>
      <c r="AM29" s="12">
        <v>74.25</v>
      </c>
      <c r="AN29" s="12">
        <v>55.4</v>
      </c>
      <c r="AO29" s="12">
        <v>62.48</v>
      </c>
      <c r="AP29" s="34" t="s">
        <v>97</v>
      </c>
    </row>
    <row r="30" spans="1:42" x14ac:dyDescent="0.25">
      <c r="A30" s="11" t="s">
        <v>55</v>
      </c>
      <c r="B30" s="12">
        <v>60.68</v>
      </c>
      <c r="C30" s="12">
        <v>53.86</v>
      </c>
      <c r="D30" s="12">
        <v>49.87</v>
      </c>
      <c r="E30" s="12">
        <v>62.34</v>
      </c>
      <c r="F30" s="12">
        <v>47.41</v>
      </c>
      <c r="G30" s="12">
        <v>36.69</v>
      </c>
      <c r="H30" s="12">
        <v>37.03</v>
      </c>
      <c r="I30" s="12">
        <v>96.28</v>
      </c>
      <c r="J30" s="12">
        <v>88.28</v>
      </c>
      <c r="K30" s="12">
        <v>90.43</v>
      </c>
      <c r="L30" s="12">
        <v>91.3</v>
      </c>
      <c r="M30" s="12">
        <v>86.07</v>
      </c>
      <c r="N30" s="12">
        <v>40.619999999999997</v>
      </c>
      <c r="O30" s="13">
        <v>53.27</v>
      </c>
      <c r="P30" s="12">
        <v>67.349999999999994</v>
      </c>
      <c r="Q30" s="12">
        <v>57.82</v>
      </c>
      <c r="R30" s="12">
        <v>65.44</v>
      </c>
      <c r="S30" s="12">
        <v>83.32</v>
      </c>
      <c r="T30" s="12">
        <v>57.15</v>
      </c>
      <c r="U30" s="14">
        <v>66.78</v>
      </c>
      <c r="V30" s="32">
        <v>48.35</v>
      </c>
      <c r="W30" s="12">
        <v>54.11</v>
      </c>
      <c r="X30" s="12">
        <v>51.59</v>
      </c>
      <c r="Y30" s="12">
        <v>60.08</v>
      </c>
      <c r="Z30" s="12">
        <v>47.28</v>
      </c>
      <c r="AA30" s="12">
        <v>38.85</v>
      </c>
      <c r="AB30" s="12">
        <v>31.21</v>
      </c>
      <c r="AC30" s="12">
        <v>95</v>
      </c>
      <c r="AD30" s="12">
        <v>87.35</v>
      </c>
      <c r="AE30" s="12">
        <v>89.12</v>
      </c>
      <c r="AF30" s="12">
        <v>89.65</v>
      </c>
      <c r="AG30" s="12">
        <v>82.92</v>
      </c>
      <c r="AH30" s="12">
        <v>39.369999999999997</v>
      </c>
      <c r="AI30" s="12">
        <v>53.22</v>
      </c>
      <c r="AJ30" s="12">
        <v>69.47</v>
      </c>
      <c r="AK30" s="12">
        <v>54.31</v>
      </c>
      <c r="AL30" s="12">
        <v>71.58</v>
      </c>
      <c r="AM30" s="12">
        <v>80.8</v>
      </c>
      <c r="AN30" s="12">
        <v>57.59</v>
      </c>
      <c r="AO30" s="12">
        <v>67.36</v>
      </c>
      <c r="AP30" s="34" t="s">
        <v>101</v>
      </c>
    </row>
    <row r="31" spans="1:42" x14ac:dyDescent="0.25">
      <c r="A31" s="11" t="s">
        <v>56</v>
      </c>
      <c r="B31" s="12">
        <v>62.14</v>
      </c>
      <c r="C31" s="12">
        <v>54.34</v>
      </c>
      <c r="D31" s="12">
        <v>46.56</v>
      </c>
      <c r="E31" s="12">
        <v>58.95</v>
      </c>
      <c r="F31" s="12">
        <v>49.33</v>
      </c>
      <c r="G31" s="12">
        <v>38.369999999999997</v>
      </c>
      <c r="H31" s="12">
        <v>29.86</v>
      </c>
      <c r="I31" s="12">
        <v>93.7</v>
      </c>
      <c r="J31" s="12">
        <v>82.26</v>
      </c>
      <c r="K31" s="12">
        <v>87.75</v>
      </c>
      <c r="L31" s="12">
        <v>86.55</v>
      </c>
      <c r="M31" s="12">
        <v>80.2</v>
      </c>
      <c r="N31" s="12">
        <v>42.15</v>
      </c>
      <c r="O31" s="13">
        <v>55.65</v>
      </c>
      <c r="P31" s="12">
        <v>71.45</v>
      </c>
      <c r="Q31" s="12">
        <v>50.82</v>
      </c>
      <c r="R31" s="12">
        <v>66.08</v>
      </c>
      <c r="S31" s="12">
        <v>77.95</v>
      </c>
      <c r="T31" s="12">
        <v>51.68</v>
      </c>
      <c r="U31" s="14">
        <v>62.39</v>
      </c>
      <c r="V31" s="32">
        <v>57.47</v>
      </c>
      <c r="W31" s="12">
        <v>52.1</v>
      </c>
      <c r="X31" s="12">
        <v>47.41</v>
      </c>
      <c r="Y31" s="12">
        <v>55.69</v>
      </c>
      <c r="Z31" s="12">
        <v>44.54</v>
      </c>
      <c r="AA31" s="12">
        <v>41.15</v>
      </c>
      <c r="AB31" s="12">
        <v>32.32</v>
      </c>
      <c r="AC31" s="12">
        <v>94.51</v>
      </c>
      <c r="AD31" s="12">
        <v>83.58</v>
      </c>
      <c r="AE31" s="12">
        <v>87.26</v>
      </c>
      <c r="AF31" s="12">
        <v>86.08</v>
      </c>
      <c r="AG31" s="12">
        <v>79.62</v>
      </c>
      <c r="AH31" s="12">
        <v>39.909999999999997</v>
      </c>
      <c r="AI31" s="12">
        <v>59.02</v>
      </c>
      <c r="AJ31" s="12">
        <v>68.709999999999994</v>
      </c>
      <c r="AK31" s="12">
        <v>45.95</v>
      </c>
      <c r="AL31" s="12">
        <v>70.099999999999994</v>
      </c>
      <c r="AM31" s="12">
        <v>74.25</v>
      </c>
      <c r="AN31" s="12">
        <v>55.4</v>
      </c>
      <c r="AO31" s="12">
        <v>62.48</v>
      </c>
      <c r="AP31" s="34" t="s">
        <v>97</v>
      </c>
    </row>
    <row r="32" spans="1:42" x14ac:dyDescent="0.25">
      <c r="A32" s="11" t="s">
        <v>57</v>
      </c>
      <c r="B32" s="12">
        <v>60.24</v>
      </c>
      <c r="C32" s="12">
        <v>52.3</v>
      </c>
      <c r="D32" s="12">
        <v>51.78</v>
      </c>
      <c r="E32" s="12">
        <v>65.48</v>
      </c>
      <c r="F32" s="12">
        <v>58.07</v>
      </c>
      <c r="G32" s="12">
        <v>43.97</v>
      </c>
      <c r="H32" s="12">
        <v>35.07</v>
      </c>
      <c r="I32" s="12">
        <v>96.71</v>
      </c>
      <c r="J32" s="12">
        <v>92.11</v>
      </c>
      <c r="K32" s="12">
        <v>96.97</v>
      </c>
      <c r="L32" s="12">
        <v>95.22</v>
      </c>
      <c r="M32" s="12">
        <v>81.09</v>
      </c>
      <c r="N32" s="12">
        <v>66.569999999999993</v>
      </c>
      <c r="O32" s="13">
        <v>58.25</v>
      </c>
      <c r="P32" s="12">
        <v>80.81</v>
      </c>
      <c r="Q32" s="12">
        <v>72.17</v>
      </c>
      <c r="R32" s="12">
        <v>81.36</v>
      </c>
      <c r="S32" s="12">
        <v>90.12</v>
      </c>
      <c r="T32" s="12">
        <v>76.52</v>
      </c>
      <c r="U32" s="14">
        <v>83.14</v>
      </c>
      <c r="V32" s="32">
        <v>64.3</v>
      </c>
      <c r="W32" s="12">
        <v>52.11</v>
      </c>
      <c r="X32" s="12">
        <v>51.01</v>
      </c>
      <c r="Y32" s="12">
        <v>58.95</v>
      </c>
      <c r="Z32" s="12">
        <v>47.67</v>
      </c>
      <c r="AA32" s="12">
        <v>40.29</v>
      </c>
      <c r="AB32" s="12">
        <v>36.56</v>
      </c>
      <c r="AC32" s="12">
        <v>96.41</v>
      </c>
      <c r="AD32" s="12">
        <v>90.93</v>
      </c>
      <c r="AE32" s="12">
        <v>94.59</v>
      </c>
      <c r="AF32" s="12">
        <v>92.88</v>
      </c>
      <c r="AG32" s="12">
        <v>83.01</v>
      </c>
      <c r="AH32" s="12">
        <v>58.31</v>
      </c>
      <c r="AI32" s="12">
        <v>59.12</v>
      </c>
      <c r="AJ32" s="12">
        <v>71.45</v>
      </c>
      <c r="AK32" s="12">
        <v>65.290000000000006</v>
      </c>
      <c r="AL32" s="12">
        <v>78.459999999999994</v>
      </c>
      <c r="AM32" s="12">
        <v>84.69</v>
      </c>
      <c r="AN32" s="12">
        <v>66.459999999999994</v>
      </c>
      <c r="AO32" s="12">
        <v>77.709999999999994</v>
      </c>
      <c r="AP32" s="34" t="s">
        <v>98</v>
      </c>
    </row>
    <row r="33" spans="1:42" x14ac:dyDescent="0.25">
      <c r="A33" s="11" t="s">
        <v>58</v>
      </c>
      <c r="B33" s="13">
        <v>64.55</v>
      </c>
      <c r="C33" s="13">
        <v>49.59</v>
      </c>
      <c r="D33" s="13">
        <v>53.26</v>
      </c>
      <c r="E33" s="13">
        <v>60.32</v>
      </c>
      <c r="F33" s="13">
        <v>44.75</v>
      </c>
      <c r="G33" s="13">
        <v>39.03</v>
      </c>
      <c r="H33" s="13">
        <v>35.130000000000003</v>
      </c>
      <c r="I33" s="13">
        <v>97.13</v>
      </c>
      <c r="J33" s="13">
        <v>90.37</v>
      </c>
      <c r="K33" s="13">
        <v>94.12</v>
      </c>
      <c r="L33" s="13">
        <v>92.32</v>
      </c>
      <c r="M33" s="13">
        <v>84.16</v>
      </c>
      <c r="N33" s="13">
        <v>60.52</v>
      </c>
      <c r="O33" s="13">
        <v>58.25</v>
      </c>
      <c r="P33" s="13">
        <v>70.97</v>
      </c>
      <c r="Q33" s="13">
        <v>62.77</v>
      </c>
      <c r="R33" s="13">
        <v>76.88</v>
      </c>
      <c r="S33" s="13">
        <v>85.47</v>
      </c>
      <c r="T33" s="13">
        <v>67.31</v>
      </c>
      <c r="U33" s="14">
        <v>78.77</v>
      </c>
      <c r="V33" s="32">
        <v>64.3</v>
      </c>
      <c r="W33" s="12">
        <v>52.11</v>
      </c>
      <c r="X33" s="12">
        <v>51.01</v>
      </c>
      <c r="Y33" s="12">
        <v>58.95</v>
      </c>
      <c r="Z33" s="12">
        <v>47.67</v>
      </c>
      <c r="AA33" s="12">
        <v>40.29</v>
      </c>
      <c r="AB33" s="12">
        <v>36.56</v>
      </c>
      <c r="AC33" s="12">
        <v>96.41</v>
      </c>
      <c r="AD33" s="12">
        <v>90.93</v>
      </c>
      <c r="AE33" s="12">
        <v>94.59</v>
      </c>
      <c r="AF33" s="12">
        <v>92.88</v>
      </c>
      <c r="AG33" s="12">
        <v>83.01</v>
      </c>
      <c r="AH33" s="12">
        <v>58.31</v>
      </c>
      <c r="AI33" s="12">
        <v>59.12</v>
      </c>
      <c r="AJ33" s="12">
        <v>71.45</v>
      </c>
      <c r="AK33" s="12">
        <v>65.290000000000006</v>
      </c>
      <c r="AL33" s="12">
        <v>78.459999999999994</v>
      </c>
      <c r="AM33" s="12">
        <v>84.69</v>
      </c>
      <c r="AN33" s="12">
        <v>66.459999999999994</v>
      </c>
      <c r="AO33" s="12">
        <v>77.709999999999994</v>
      </c>
      <c r="AP33" s="34" t="s">
        <v>98</v>
      </c>
    </row>
    <row r="34" spans="1:42" x14ac:dyDescent="0.25">
      <c r="A34" s="11" t="s">
        <v>59</v>
      </c>
      <c r="B34" s="12">
        <v>62.14</v>
      </c>
      <c r="C34" s="12">
        <v>54.34</v>
      </c>
      <c r="D34" s="12">
        <v>46.56</v>
      </c>
      <c r="E34" s="12">
        <v>58.95</v>
      </c>
      <c r="F34" s="12">
        <v>49.33</v>
      </c>
      <c r="G34" s="12">
        <v>38.369999999999997</v>
      </c>
      <c r="H34" s="12">
        <v>29.86</v>
      </c>
      <c r="I34" s="12">
        <v>93.7</v>
      </c>
      <c r="J34" s="12">
        <v>82.26</v>
      </c>
      <c r="K34" s="12">
        <v>87.75</v>
      </c>
      <c r="L34" s="12">
        <v>86.55</v>
      </c>
      <c r="M34" s="12">
        <v>80.2</v>
      </c>
      <c r="N34" s="12">
        <v>42.15</v>
      </c>
      <c r="O34" s="13">
        <v>55.65</v>
      </c>
      <c r="P34" s="12">
        <v>71.45</v>
      </c>
      <c r="Q34" s="12">
        <v>50.82</v>
      </c>
      <c r="R34" s="12">
        <v>66.08</v>
      </c>
      <c r="S34" s="12">
        <v>77.95</v>
      </c>
      <c r="T34" s="12">
        <v>51.68</v>
      </c>
      <c r="U34" s="14">
        <v>62.39</v>
      </c>
      <c r="V34" s="32">
        <v>57.47</v>
      </c>
      <c r="W34" s="12">
        <v>52.1</v>
      </c>
      <c r="X34" s="12">
        <v>47.41</v>
      </c>
      <c r="Y34" s="12">
        <v>55.69</v>
      </c>
      <c r="Z34" s="12">
        <v>44.54</v>
      </c>
      <c r="AA34" s="12">
        <v>41.15</v>
      </c>
      <c r="AB34" s="12">
        <v>32.32</v>
      </c>
      <c r="AC34" s="12">
        <v>94.51</v>
      </c>
      <c r="AD34" s="12">
        <v>83.58</v>
      </c>
      <c r="AE34" s="12">
        <v>87.26</v>
      </c>
      <c r="AF34" s="12">
        <v>86.08</v>
      </c>
      <c r="AG34" s="12">
        <v>79.62</v>
      </c>
      <c r="AH34" s="12">
        <v>39.909999999999997</v>
      </c>
      <c r="AI34" s="12">
        <v>59.02</v>
      </c>
      <c r="AJ34" s="12">
        <v>68.709999999999994</v>
      </c>
      <c r="AK34" s="12">
        <v>45.95</v>
      </c>
      <c r="AL34" s="12">
        <v>70.099999999999994</v>
      </c>
      <c r="AM34" s="12">
        <v>74.25</v>
      </c>
      <c r="AN34" s="12">
        <v>55.4</v>
      </c>
      <c r="AO34" s="12">
        <v>62.48</v>
      </c>
      <c r="AP34" s="34" t="s">
        <v>97</v>
      </c>
    </row>
    <row r="35" spans="1:42" x14ac:dyDescent="0.25">
      <c r="A35" s="11" t="s">
        <v>60</v>
      </c>
      <c r="B35" s="12">
        <v>64.55</v>
      </c>
      <c r="C35" s="12">
        <v>49.59</v>
      </c>
      <c r="D35" s="12">
        <v>53.26</v>
      </c>
      <c r="E35" s="12">
        <v>60.32</v>
      </c>
      <c r="F35" s="12">
        <v>44.75</v>
      </c>
      <c r="G35" s="12">
        <v>39.03</v>
      </c>
      <c r="H35" s="12">
        <v>35.130000000000003</v>
      </c>
      <c r="I35" s="12">
        <v>97.13</v>
      </c>
      <c r="J35" s="12">
        <v>90.37</v>
      </c>
      <c r="K35" s="12">
        <v>94.12</v>
      </c>
      <c r="L35" s="12">
        <v>92.32</v>
      </c>
      <c r="M35" s="12">
        <v>84.16</v>
      </c>
      <c r="N35" s="12">
        <v>60.52</v>
      </c>
      <c r="O35" s="13">
        <v>58.25</v>
      </c>
      <c r="P35" s="12">
        <v>70.97</v>
      </c>
      <c r="Q35" s="12">
        <v>62.77</v>
      </c>
      <c r="R35" s="12">
        <v>76.88</v>
      </c>
      <c r="S35" s="12">
        <v>85.47</v>
      </c>
      <c r="T35" s="12">
        <v>67.31</v>
      </c>
      <c r="U35" s="14">
        <v>78.77</v>
      </c>
      <c r="V35" s="32">
        <v>64.3</v>
      </c>
      <c r="W35" s="12">
        <v>52.11</v>
      </c>
      <c r="X35" s="12">
        <v>51.01</v>
      </c>
      <c r="Y35" s="12">
        <v>58.95</v>
      </c>
      <c r="Z35" s="12">
        <v>47.67</v>
      </c>
      <c r="AA35" s="12">
        <v>40.29</v>
      </c>
      <c r="AB35" s="12">
        <v>36.56</v>
      </c>
      <c r="AC35" s="12">
        <v>96.41</v>
      </c>
      <c r="AD35" s="12">
        <v>90.93</v>
      </c>
      <c r="AE35" s="12">
        <v>94.59</v>
      </c>
      <c r="AF35" s="12">
        <v>92.88</v>
      </c>
      <c r="AG35" s="12">
        <v>83.01</v>
      </c>
      <c r="AH35" s="12">
        <v>58.31</v>
      </c>
      <c r="AI35" s="12">
        <v>59.12</v>
      </c>
      <c r="AJ35" s="12">
        <v>71.45</v>
      </c>
      <c r="AK35" s="12">
        <v>65.290000000000006</v>
      </c>
      <c r="AL35" s="12">
        <v>78.459999999999994</v>
      </c>
      <c r="AM35" s="12">
        <v>84.69</v>
      </c>
      <c r="AN35" s="12">
        <v>66.459999999999994</v>
      </c>
      <c r="AO35" s="12">
        <v>77.709999999999994</v>
      </c>
      <c r="AP35" s="34" t="s">
        <v>98</v>
      </c>
    </row>
    <row r="36" spans="1:42" x14ac:dyDescent="0.25">
      <c r="A36" s="11" t="s">
        <v>61</v>
      </c>
      <c r="B36" s="12">
        <v>56.84</v>
      </c>
      <c r="C36" s="12">
        <v>46.9</v>
      </c>
      <c r="D36" s="12">
        <v>44.12</v>
      </c>
      <c r="E36" s="12">
        <v>52.64</v>
      </c>
      <c r="F36" s="12">
        <v>34.82</v>
      </c>
      <c r="G36" s="12">
        <v>38.83</v>
      </c>
      <c r="H36" s="12">
        <v>26.5</v>
      </c>
      <c r="I36" s="12">
        <v>95.33</v>
      </c>
      <c r="J36" s="12">
        <v>88.77</v>
      </c>
      <c r="K36" s="12">
        <v>91.58</v>
      </c>
      <c r="L36" s="12">
        <v>88.85</v>
      </c>
      <c r="M36" s="12">
        <v>79.400000000000006</v>
      </c>
      <c r="N36" s="12">
        <v>52.33</v>
      </c>
      <c r="O36" s="13">
        <v>44.93</v>
      </c>
      <c r="P36" s="12">
        <v>69.37</v>
      </c>
      <c r="Q36" s="12">
        <v>59.58</v>
      </c>
      <c r="R36" s="12">
        <v>67.430000000000007</v>
      </c>
      <c r="S36" s="12">
        <v>83.24</v>
      </c>
      <c r="T36" s="12">
        <v>58.06</v>
      </c>
      <c r="U36" s="14">
        <v>74.5</v>
      </c>
      <c r="V36" s="32">
        <v>54.81</v>
      </c>
      <c r="W36" s="13">
        <v>51.11</v>
      </c>
      <c r="X36" s="13">
        <v>43.45</v>
      </c>
      <c r="Y36" s="13">
        <v>50.67</v>
      </c>
      <c r="Z36" s="13">
        <v>34.31</v>
      </c>
      <c r="AA36" s="13">
        <v>35.840000000000003</v>
      </c>
      <c r="AB36" s="13">
        <v>29.05</v>
      </c>
      <c r="AC36" s="13">
        <v>95.45</v>
      </c>
      <c r="AD36" s="13">
        <v>88.4</v>
      </c>
      <c r="AE36" s="13">
        <v>90.85</v>
      </c>
      <c r="AF36" s="13">
        <v>88.05</v>
      </c>
      <c r="AG36" s="13">
        <v>79.62</v>
      </c>
      <c r="AH36" s="13">
        <v>52.57</v>
      </c>
      <c r="AI36" s="13">
        <v>45.86</v>
      </c>
      <c r="AJ36" s="13">
        <v>71.239999999999995</v>
      </c>
      <c r="AK36" s="13">
        <v>59.05</v>
      </c>
      <c r="AL36" s="13">
        <v>70.72</v>
      </c>
      <c r="AM36" s="13">
        <v>81.33</v>
      </c>
      <c r="AN36" s="13">
        <v>61.16</v>
      </c>
      <c r="AO36" s="13">
        <v>74.150000000000006</v>
      </c>
      <c r="AP36" s="34" t="s">
        <v>99</v>
      </c>
    </row>
    <row r="37" spans="1:42" x14ac:dyDescent="0.25">
      <c r="A37" s="11" t="s">
        <v>62</v>
      </c>
      <c r="B37" s="12">
        <v>60.68</v>
      </c>
      <c r="C37" s="12">
        <v>53.86</v>
      </c>
      <c r="D37" s="12">
        <v>49.87</v>
      </c>
      <c r="E37" s="12">
        <v>62.34</v>
      </c>
      <c r="F37" s="12">
        <v>47.41</v>
      </c>
      <c r="G37" s="12">
        <v>36.69</v>
      </c>
      <c r="H37" s="12">
        <v>37.03</v>
      </c>
      <c r="I37" s="12">
        <v>96.28</v>
      </c>
      <c r="J37" s="12">
        <v>88.28</v>
      </c>
      <c r="K37" s="12">
        <v>90.43</v>
      </c>
      <c r="L37" s="12">
        <v>91.3</v>
      </c>
      <c r="M37" s="12">
        <v>86.07</v>
      </c>
      <c r="N37" s="12">
        <v>40.619999999999997</v>
      </c>
      <c r="O37" s="13">
        <v>53.27</v>
      </c>
      <c r="P37" s="12">
        <v>67.349999999999994</v>
      </c>
      <c r="Q37" s="12">
        <v>57.82</v>
      </c>
      <c r="R37" s="12">
        <v>65.44</v>
      </c>
      <c r="S37" s="12">
        <v>83.32</v>
      </c>
      <c r="T37" s="12">
        <v>57.15</v>
      </c>
      <c r="U37" s="14">
        <v>66.78</v>
      </c>
      <c r="V37" s="32">
        <v>48.35</v>
      </c>
      <c r="W37" s="12">
        <v>54.11</v>
      </c>
      <c r="X37" s="12">
        <v>51.59</v>
      </c>
      <c r="Y37" s="12">
        <v>60.08</v>
      </c>
      <c r="Z37" s="12">
        <v>47.28</v>
      </c>
      <c r="AA37" s="12">
        <v>38.85</v>
      </c>
      <c r="AB37" s="12">
        <v>31.21</v>
      </c>
      <c r="AC37" s="12">
        <v>95</v>
      </c>
      <c r="AD37" s="12">
        <v>87.35</v>
      </c>
      <c r="AE37" s="12">
        <v>89.12</v>
      </c>
      <c r="AF37" s="12">
        <v>89.65</v>
      </c>
      <c r="AG37" s="12">
        <v>82.92</v>
      </c>
      <c r="AH37" s="12">
        <v>39.369999999999997</v>
      </c>
      <c r="AI37" s="12">
        <v>53.22</v>
      </c>
      <c r="AJ37" s="12">
        <v>69.47</v>
      </c>
      <c r="AK37" s="12">
        <v>54.31</v>
      </c>
      <c r="AL37" s="12">
        <v>71.58</v>
      </c>
      <c r="AM37" s="12">
        <v>80.8</v>
      </c>
      <c r="AN37" s="12">
        <v>57.59</v>
      </c>
      <c r="AO37" s="12">
        <v>67.36</v>
      </c>
      <c r="AP37" s="34" t="s">
        <v>101</v>
      </c>
    </row>
    <row r="38" spans="1:42" x14ac:dyDescent="0.25">
      <c r="A38" s="11" t="s">
        <v>63</v>
      </c>
      <c r="B38" s="12">
        <v>60.57</v>
      </c>
      <c r="C38" s="12">
        <v>57.12</v>
      </c>
      <c r="D38" s="12">
        <v>45.98</v>
      </c>
      <c r="E38" s="12">
        <v>56.2</v>
      </c>
      <c r="F38" s="12">
        <v>46.28</v>
      </c>
      <c r="G38" s="12">
        <v>37.99</v>
      </c>
      <c r="H38" s="12">
        <v>33.29</v>
      </c>
      <c r="I38" s="12">
        <v>95.2</v>
      </c>
      <c r="J38" s="12">
        <v>85.93</v>
      </c>
      <c r="K38" s="12">
        <v>89.12</v>
      </c>
      <c r="L38" s="12">
        <v>88.25</v>
      </c>
      <c r="M38" s="12">
        <v>83.67</v>
      </c>
      <c r="N38" s="12">
        <v>46.62</v>
      </c>
      <c r="O38" s="13">
        <v>33.32</v>
      </c>
      <c r="P38" s="12">
        <v>70.55</v>
      </c>
      <c r="Q38" s="12">
        <v>47.17</v>
      </c>
      <c r="R38" s="12">
        <v>76.02</v>
      </c>
      <c r="S38" s="12">
        <v>81.739999999999995</v>
      </c>
      <c r="T38" s="12">
        <v>60.01</v>
      </c>
      <c r="U38" s="14">
        <v>69.66</v>
      </c>
      <c r="V38" s="32">
        <v>57.8</v>
      </c>
      <c r="W38" s="12">
        <v>58.4</v>
      </c>
      <c r="X38" s="12">
        <v>45.43</v>
      </c>
      <c r="Y38" s="12">
        <v>53.71</v>
      </c>
      <c r="Z38" s="12">
        <v>43.7</v>
      </c>
      <c r="AA38" s="12">
        <v>39.07</v>
      </c>
      <c r="AB38" s="12">
        <v>38.409999999999997</v>
      </c>
      <c r="AC38" s="12">
        <v>94.84</v>
      </c>
      <c r="AD38" s="12">
        <v>86.5</v>
      </c>
      <c r="AE38" s="12">
        <v>88.88</v>
      </c>
      <c r="AF38" s="12">
        <v>88.01</v>
      </c>
      <c r="AG38" s="12">
        <v>81.48</v>
      </c>
      <c r="AH38" s="12">
        <v>44.9</v>
      </c>
      <c r="AI38" s="12">
        <v>34.64</v>
      </c>
      <c r="AJ38" s="12">
        <v>67.31</v>
      </c>
      <c r="AK38" s="12">
        <v>54.86</v>
      </c>
      <c r="AL38" s="12">
        <v>73.41</v>
      </c>
      <c r="AM38" s="12">
        <v>78.86</v>
      </c>
      <c r="AN38" s="12">
        <v>58.63</v>
      </c>
      <c r="AO38" s="12">
        <v>70.3</v>
      </c>
      <c r="AP38" s="34" t="s">
        <v>100</v>
      </c>
    </row>
    <row r="39" spans="1:42" x14ac:dyDescent="0.25">
      <c r="A39" s="11" t="s">
        <v>64</v>
      </c>
      <c r="B39" s="12">
        <v>56.19</v>
      </c>
      <c r="C39" s="12">
        <v>52.69</v>
      </c>
      <c r="D39" s="12">
        <v>48.45</v>
      </c>
      <c r="E39" s="12">
        <v>58.81</v>
      </c>
      <c r="F39" s="12">
        <v>28.32</v>
      </c>
      <c r="G39" s="12">
        <v>35</v>
      </c>
      <c r="H39" s="12">
        <v>28.89</v>
      </c>
      <c r="I39" s="12">
        <v>94.77</v>
      </c>
      <c r="J39" s="12">
        <v>86.93</v>
      </c>
      <c r="K39" s="12">
        <v>89.12</v>
      </c>
      <c r="L39" s="12">
        <v>86.71</v>
      </c>
      <c r="M39" s="12">
        <v>76.86</v>
      </c>
      <c r="N39" s="12">
        <v>42.71</v>
      </c>
      <c r="O39" s="13">
        <v>55.65</v>
      </c>
      <c r="P39" s="12">
        <v>69.06</v>
      </c>
      <c r="Q39" s="12">
        <v>38.35</v>
      </c>
      <c r="R39" s="12">
        <v>66.8</v>
      </c>
      <c r="S39" s="12">
        <v>79.13</v>
      </c>
      <c r="T39" s="12">
        <v>51.15</v>
      </c>
      <c r="U39" s="14">
        <v>71.3</v>
      </c>
      <c r="V39" s="32">
        <v>57.47</v>
      </c>
      <c r="W39" s="12">
        <v>52.1</v>
      </c>
      <c r="X39" s="12">
        <v>47.41</v>
      </c>
      <c r="Y39" s="12">
        <v>55.69</v>
      </c>
      <c r="Z39" s="12">
        <v>44.54</v>
      </c>
      <c r="AA39" s="12">
        <v>41.15</v>
      </c>
      <c r="AB39" s="12">
        <v>32.32</v>
      </c>
      <c r="AC39" s="12">
        <v>94.51</v>
      </c>
      <c r="AD39" s="12">
        <v>83.58</v>
      </c>
      <c r="AE39" s="12">
        <v>87.26</v>
      </c>
      <c r="AF39" s="12">
        <v>86.08</v>
      </c>
      <c r="AG39" s="12">
        <v>79.62</v>
      </c>
      <c r="AH39" s="12">
        <v>39.909999999999997</v>
      </c>
      <c r="AI39" s="12">
        <v>59.02</v>
      </c>
      <c r="AJ39" s="12">
        <v>68.709999999999994</v>
      </c>
      <c r="AK39" s="12">
        <v>45.95</v>
      </c>
      <c r="AL39" s="12">
        <v>70.099999999999994</v>
      </c>
      <c r="AM39" s="12">
        <v>74.25</v>
      </c>
      <c r="AN39" s="12">
        <v>55.4</v>
      </c>
      <c r="AO39" s="12">
        <v>62.48</v>
      </c>
      <c r="AP39" s="34" t="s">
        <v>97</v>
      </c>
    </row>
    <row r="40" spans="1:42" x14ac:dyDescent="0.25">
      <c r="A40" s="11" t="s">
        <v>65</v>
      </c>
      <c r="B40" s="12">
        <v>60.13</v>
      </c>
      <c r="C40" s="12">
        <v>50.3</v>
      </c>
      <c r="D40" s="12">
        <v>37.840000000000003</v>
      </c>
      <c r="E40" s="12">
        <v>49.22</v>
      </c>
      <c r="F40" s="12">
        <v>44.62</v>
      </c>
      <c r="G40" s="12">
        <v>37.5</v>
      </c>
      <c r="H40" s="12">
        <v>25.06</v>
      </c>
      <c r="I40" s="12">
        <v>96.03</v>
      </c>
      <c r="J40" s="12">
        <v>89.08</v>
      </c>
      <c r="K40" s="12">
        <v>92.45</v>
      </c>
      <c r="L40" s="12">
        <v>90.37</v>
      </c>
      <c r="M40" s="12">
        <v>82.16</v>
      </c>
      <c r="N40" s="12">
        <v>53.59</v>
      </c>
      <c r="O40" s="13">
        <v>42.89</v>
      </c>
      <c r="P40" s="12">
        <v>70.66</v>
      </c>
      <c r="Q40" s="12">
        <v>61.86</v>
      </c>
      <c r="R40" s="12">
        <v>75.5</v>
      </c>
      <c r="S40" s="12">
        <v>84.1</v>
      </c>
      <c r="T40" s="12">
        <v>53.88</v>
      </c>
      <c r="U40" s="14">
        <v>71.58</v>
      </c>
      <c r="V40" s="32">
        <v>57</v>
      </c>
      <c r="W40" s="12">
        <v>53.08</v>
      </c>
      <c r="X40" s="12">
        <v>35.93</v>
      </c>
      <c r="Y40" s="12">
        <v>46.19</v>
      </c>
      <c r="Z40" s="12">
        <v>45.91</v>
      </c>
      <c r="AA40" s="12">
        <v>37.28</v>
      </c>
      <c r="AB40" s="12">
        <v>28.75</v>
      </c>
      <c r="AC40" s="12">
        <v>94.28</v>
      </c>
      <c r="AD40" s="12">
        <v>86.98</v>
      </c>
      <c r="AE40" s="12">
        <v>91.16</v>
      </c>
      <c r="AF40" s="12">
        <v>88.93</v>
      </c>
      <c r="AG40" s="12">
        <v>79.709999999999994</v>
      </c>
      <c r="AH40" s="12">
        <v>52.75</v>
      </c>
      <c r="AI40" s="12">
        <v>51.58</v>
      </c>
      <c r="AJ40" s="12">
        <v>66.89</v>
      </c>
      <c r="AK40" s="12">
        <v>61.45</v>
      </c>
      <c r="AL40" s="12">
        <v>74.5</v>
      </c>
      <c r="AM40" s="12">
        <v>80.739999999999995</v>
      </c>
      <c r="AN40" s="12">
        <v>51.06</v>
      </c>
      <c r="AO40" s="12">
        <v>69.33</v>
      </c>
      <c r="AP40" s="34" t="s">
        <v>96</v>
      </c>
    </row>
    <row r="41" spans="1:42" x14ac:dyDescent="0.25">
      <c r="A41" s="11" t="s">
        <v>66</v>
      </c>
      <c r="B41" s="12">
        <v>64.55</v>
      </c>
      <c r="C41" s="12">
        <v>49.59</v>
      </c>
      <c r="D41" s="12">
        <v>53.26</v>
      </c>
      <c r="E41" s="12">
        <v>60.32</v>
      </c>
      <c r="F41" s="12">
        <v>44.75</v>
      </c>
      <c r="G41" s="12">
        <v>39.03</v>
      </c>
      <c r="H41" s="12">
        <v>35.130000000000003</v>
      </c>
      <c r="I41" s="12">
        <v>97.13</v>
      </c>
      <c r="J41" s="12">
        <v>90.37</v>
      </c>
      <c r="K41" s="12">
        <v>94.12</v>
      </c>
      <c r="L41" s="12">
        <v>92.32</v>
      </c>
      <c r="M41" s="12">
        <v>84.16</v>
      </c>
      <c r="N41" s="12">
        <v>60.52</v>
      </c>
      <c r="O41" s="13">
        <v>58.25</v>
      </c>
      <c r="P41" s="12">
        <v>70.97</v>
      </c>
      <c r="Q41" s="12">
        <v>62.77</v>
      </c>
      <c r="R41" s="12">
        <v>76.88</v>
      </c>
      <c r="S41" s="12">
        <v>85.47</v>
      </c>
      <c r="T41" s="12">
        <v>67.31</v>
      </c>
      <c r="U41" s="14">
        <v>78.77</v>
      </c>
      <c r="V41" s="32">
        <v>64.3</v>
      </c>
      <c r="W41" s="12">
        <v>52.11</v>
      </c>
      <c r="X41" s="12">
        <v>51.01</v>
      </c>
      <c r="Y41" s="12">
        <v>58.95</v>
      </c>
      <c r="Z41" s="12">
        <v>47.67</v>
      </c>
      <c r="AA41" s="12">
        <v>40.29</v>
      </c>
      <c r="AB41" s="12">
        <v>36.56</v>
      </c>
      <c r="AC41" s="12">
        <v>96.41</v>
      </c>
      <c r="AD41" s="12">
        <v>90.93</v>
      </c>
      <c r="AE41" s="12">
        <v>94.59</v>
      </c>
      <c r="AF41" s="12">
        <v>92.88</v>
      </c>
      <c r="AG41" s="12">
        <v>83.01</v>
      </c>
      <c r="AH41" s="12">
        <v>58.31</v>
      </c>
      <c r="AI41" s="12">
        <v>59.12</v>
      </c>
      <c r="AJ41" s="12">
        <v>71.45</v>
      </c>
      <c r="AK41" s="12">
        <v>65.290000000000006</v>
      </c>
      <c r="AL41" s="12">
        <v>78.459999999999994</v>
      </c>
      <c r="AM41" s="12">
        <v>84.69</v>
      </c>
      <c r="AN41" s="12">
        <v>66.459999999999994</v>
      </c>
      <c r="AO41" s="12">
        <v>77.709999999999994</v>
      </c>
      <c r="AP41" s="34" t="s">
        <v>98</v>
      </c>
    </row>
    <row r="42" spans="1:42" x14ac:dyDescent="0.25">
      <c r="A42" s="11" t="s">
        <v>67</v>
      </c>
      <c r="B42" s="12">
        <v>60.24</v>
      </c>
      <c r="C42" s="12">
        <v>52.3</v>
      </c>
      <c r="D42" s="12">
        <v>51.78</v>
      </c>
      <c r="E42" s="12">
        <v>65.48</v>
      </c>
      <c r="F42" s="12">
        <v>58.07</v>
      </c>
      <c r="G42" s="12">
        <v>43.97</v>
      </c>
      <c r="H42" s="12">
        <v>35.07</v>
      </c>
      <c r="I42" s="12">
        <v>96.71</v>
      </c>
      <c r="J42" s="12">
        <v>92.11</v>
      </c>
      <c r="K42" s="12">
        <v>96.97</v>
      </c>
      <c r="L42" s="12">
        <v>95.22</v>
      </c>
      <c r="M42" s="12">
        <v>81.09</v>
      </c>
      <c r="N42" s="12">
        <v>66.569999999999993</v>
      </c>
      <c r="O42" s="13">
        <v>58.25</v>
      </c>
      <c r="P42" s="12">
        <v>80.81</v>
      </c>
      <c r="Q42" s="12">
        <v>72.17</v>
      </c>
      <c r="R42" s="12">
        <v>81.36</v>
      </c>
      <c r="S42" s="12">
        <v>90.12</v>
      </c>
      <c r="T42" s="12">
        <v>76.52</v>
      </c>
      <c r="U42" s="14">
        <v>83.14</v>
      </c>
      <c r="V42" s="32">
        <v>64.3</v>
      </c>
      <c r="W42" s="12">
        <v>52.11</v>
      </c>
      <c r="X42" s="12">
        <v>51.01</v>
      </c>
      <c r="Y42" s="12">
        <v>58.95</v>
      </c>
      <c r="Z42" s="12">
        <v>47.67</v>
      </c>
      <c r="AA42" s="12">
        <v>40.29</v>
      </c>
      <c r="AB42" s="12">
        <v>36.56</v>
      </c>
      <c r="AC42" s="12">
        <v>96.41</v>
      </c>
      <c r="AD42" s="12">
        <v>90.93</v>
      </c>
      <c r="AE42" s="12">
        <v>94.59</v>
      </c>
      <c r="AF42" s="12">
        <v>92.88</v>
      </c>
      <c r="AG42" s="12">
        <v>83.01</v>
      </c>
      <c r="AH42" s="12">
        <v>58.31</v>
      </c>
      <c r="AI42" s="12">
        <v>59.12</v>
      </c>
      <c r="AJ42" s="12">
        <v>71.45</v>
      </c>
      <c r="AK42" s="12">
        <v>65.290000000000006</v>
      </c>
      <c r="AL42" s="12">
        <v>78.459999999999994</v>
      </c>
      <c r="AM42" s="12">
        <v>84.69</v>
      </c>
      <c r="AN42" s="12">
        <v>66.459999999999994</v>
      </c>
      <c r="AO42" s="12">
        <v>77.709999999999994</v>
      </c>
      <c r="AP42" s="34" t="s">
        <v>98</v>
      </c>
    </row>
    <row r="43" spans="1:42" x14ac:dyDescent="0.25">
      <c r="A43" s="11" t="s">
        <v>68</v>
      </c>
      <c r="B43" s="12">
        <v>56.84</v>
      </c>
      <c r="C43" s="12">
        <v>46.9</v>
      </c>
      <c r="D43" s="12">
        <v>44.12</v>
      </c>
      <c r="E43" s="12">
        <v>52.64</v>
      </c>
      <c r="F43" s="12">
        <v>34.82</v>
      </c>
      <c r="G43" s="12">
        <v>38.83</v>
      </c>
      <c r="H43" s="12">
        <v>26.5</v>
      </c>
      <c r="I43" s="12">
        <v>95.33</v>
      </c>
      <c r="J43" s="12">
        <v>88.77</v>
      </c>
      <c r="K43" s="12">
        <v>91.58</v>
      </c>
      <c r="L43" s="12">
        <v>88.85</v>
      </c>
      <c r="M43" s="12">
        <v>79.400000000000006</v>
      </c>
      <c r="N43" s="12">
        <v>52.33</v>
      </c>
      <c r="O43" s="13">
        <v>44.93</v>
      </c>
      <c r="P43" s="12">
        <v>69.37</v>
      </c>
      <c r="Q43" s="12">
        <v>59.58</v>
      </c>
      <c r="R43" s="12">
        <v>67.430000000000007</v>
      </c>
      <c r="S43" s="12">
        <v>83.24</v>
      </c>
      <c r="T43" s="12">
        <v>58.06</v>
      </c>
      <c r="U43" s="14">
        <v>74.5</v>
      </c>
      <c r="V43" s="32">
        <v>54.81</v>
      </c>
      <c r="W43" s="13">
        <v>51.11</v>
      </c>
      <c r="X43" s="13">
        <v>43.45</v>
      </c>
      <c r="Y43" s="13">
        <v>50.67</v>
      </c>
      <c r="Z43" s="13">
        <v>34.31</v>
      </c>
      <c r="AA43" s="13">
        <v>35.840000000000003</v>
      </c>
      <c r="AB43" s="13">
        <v>29.05</v>
      </c>
      <c r="AC43" s="13">
        <v>95.45</v>
      </c>
      <c r="AD43" s="13">
        <v>88.4</v>
      </c>
      <c r="AE43" s="13">
        <v>90.85</v>
      </c>
      <c r="AF43" s="13">
        <v>88.05</v>
      </c>
      <c r="AG43" s="13">
        <v>79.62</v>
      </c>
      <c r="AH43" s="13">
        <v>52.57</v>
      </c>
      <c r="AI43" s="13">
        <v>45.86</v>
      </c>
      <c r="AJ43" s="13">
        <v>71.239999999999995</v>
      </c>
      <c r="AK43" s="13">
        <v>59.05</v>
      </c>
      <c r="AL43" s="13">
        <v>70.72</v>
      </c>
      <c r="AM43" s="13">
        <v>81.33</v>
      </c>
      <c r="AN43" s="13">
        <v>61.16</v>
      </c>
      <c r="AO43" s="13">
        <v>74.150000000000006</v>
      </c>
      <c r="AP43" s="34" t="s">
        <v>99</v>
      </c>
    </row>
    <row r="44" spans="1:42" x14ac:dyDescent="0.25">
      <c r="A44" s="11" t="s">
        <v>69</v>
      </c>
      <c r="B44" s="12">
        <v>60.68</v>
      </c>
      <c r="C44" s="12">
        <v>53.86</v>
      </c>
      <c r="D44" s="12">
        <v>49.87</v>
      </c>
      <c r="E44" s="12">
        <v>62.34</v>
      </c>
      <c r="F44" s="12">
        <v>47.41</v>
      </c>
      <c r="G44" s="12">
        <v>36.69</v>
      </c>
      <c r="H44" s="12">
        <v>37.03</v>
      </c>
      <c r="I44" s="12">
        <v>96.28</v>
      </c>
      <c r="J44" s="12">
        <v>88.28</v>
      </c>
      <c r="K44" s="12">
        <v>90.43</v>
      </c>
      <c r="L44" s="12">
        <v>91.3</v>
      </c>
      <c r="M44" s="12">
        <v>86.07</v>
      </c>
      <c r="N44" s="12">
        <v>40.619999999999997</v>
      </c>
      <c r="O44" s="13">
        <v>53.27</v>
      </c>
      <c r="P44" s="12">
        <v>67.349999999999994</v>
      </c>
      <c r="Q44" s="12">
        <v>57.82</v>
      </c>
      <c r="R44" s="12">
        <v>65.44</v>
      </c>
      <c r="S44" s="12">
        <v>83.32</v>
      </c>
      <c r="T44" s="12">
        <v>57.15</v>
      </c>
      <c r="U44" s="14">
        <v>66.78</v>
      </c>
      <c r="V44" s="32">
        <v>48.35</v>
      </c>
      <c r="W44" s="12">
        <v>54.11</v>
      </c>
      <c r="X44" s="12">
        <v>51.59</v>
      </c>
      <c r="Y44" s="12">
        <v>60.08</v>
      </c>
      <c r="Z44" s="12">
        <v>47.28</v>
      </c>
      <c r="AA44" s="12">
        <v>38.85</v>
      </c>
      <c r="AB44" s="12">
        <v>31.21</v>
      </c>
      <c r="AC44" s="12">
        <v>95</v>
      </c>
      <c r="AD44" s="12">
        <v>87.35</v>
      </c>
      <c r="AE44" s="12">
        <v>89.12</v>
      </c>
      <c r="AF44" s="12">
        <v>89.65</v>
      </c>
      <c r="AG44" s="12">
        <v>82.92</v>
      </c>
      <c r="AH44" s="12">
        <v>39.369999999999997</v>
      </c>
      <c r="AI44" s="12">
        <v>53.22</v>
      </c>
      <c r="AJ44" s="12">
        <v>69.47</v>
      </c>
      <c r="AK44" s="12">
        <v>54.31</v>
      </c>
      <c r="AL44" s="12">
        <v>71.58</v>
      </c>
      <c r="AM44" s="12">
        <v>80.8</v>
      </c>
      <c r="AN44" s="12">
        <v>57.59</v>
      </c>
      <c r="AO44" s="12">
        <v>67.36</v>
      </c>
      <c r="AP44" s="34" t="s">
        <v>101</v>
      </c>
    </row>
    <row r="45" spans="1:42" x14ac:dyDescent="0.25">
      <c r="A45" s="11" t="s">
        <v>70</v>
      </c>
      <c r="B45" s="12">
        <v>60.13</v>
      </c>
      <c r="C45" s="12">
        <v>50.3</v>
      </c>
      <c r="D45" s="12">
        <v>37.840000000000003</v>
      </c>
      <c r="E45" s="12">
        <v>49.22</v>
      </c>
      <c r="F45" s="12">
        <v>44.62</v>
      </c>
      <c r="G45" s="12">
        <v>37.5</v>
      </c>
      <c r="H45" s="12">
        <v>25.06</v>
      </c>
      <c r="I45" s="12">
        <v>96.03</v>
      </c>
      <c r="J45" s="12">
        <v>89.08</v>
      </c>
      <c r="K45" s="12">
        <v>92.45</v>
      </c>
      <c r="L45" s="12">
        <v>90.37</v>
      </c>
      <c r="M45" s="12">
        <v>82.16</v>
      </c>
      <c r="N45" s="12">
        <v>53.59</v>
      </c>
      <c r="O45" s="13">
        <v>42.89</v>
      </c>
      <c r="P45" s="12">
        <v>70.66</v>
      </c>
      <c r="Q45" s="12">
        <v>61.86</v>
      </c>
      <c r="R45" s="12">
        <v>75.5</v>
      </c>
      <c r="S45" s="12">
        <v>84.1</v>
      </c>
      <c r="T45" s="12">
        <v>53.88</v>
      </c>
      <c r="U45" s="14">
        <v>71.58</v>
      </c>
      <c r="V45" s="32">
        <v>57</v>
      </c>
      <c r="W45" s="12">
        <v>53.08</v>
      </c>
      <c r="X45" s="12">
        <v>35.93</v>
      </c>
      <c r="Y45" s="12">
        <v>46.19</v>
      </c>
      <c r="Z45" s="12">
        <v>45.91</v>
      </c>
      <c r="AA45" s="12">
        <v>37.28</v>
      </c>
      <c r="AB45" s="12">
        <v>28.75</v>
      </c>
      <c r="AC45" s="12">
        <v>94.28</v>
      </c>
      <c r="AD45" s="12">
        <v>86.98</v>
      </c>
      <c r="AE45" s="12">
        <v>91.16</v>
      </c>
      <c r="AF45" s="12">
        <v>88.93</v>
      </c>
      <c r="AG45" s="12">
        <v>79.709999999999994</v>
      </c>
      <c r="AH45" s="12">
        <v>52.75</v>
      </c>
      <c r="AI45" s="12">
        <v>51.58</v>
      </c>
      <c r="AJ45" s="12">
        <v>66.89</v>
      </c>
      <c r="AK45" s="12">
        <v>61.45</v>
      </c>
      <c r="AL45" s="12">
        <v>74.5</v>
      </c>
      <c r="AM45" s="12">
        <v>80.739999999999995</v>
      </c>
      <c r="AN45" s="12">
        <v>51.06</v>
      </c>
      <c r="AO45" s="12">
        <v>69.33</v>
      </c>
      <c r="AP45" s="34" t="s">
        <v>96</v>
      </c>
    </row>
    <row r="46" spans="1:42" x14ac:dyDescent="0.25">
      <c r="A46" s="11" t="s">
        <v>71</v>
      </c>
      <c r="B46" s="12">
        <v>60.13</v>
      </c>
      <c r="C46" s="12">
        <v>50.3</v>
      </c>
      <c r="D46" s="12">
        <v>37.840000000000003</v>
      </c>
      <c r="E46" s="12">
        <v>49.22</v>
      </c>
      <c r="F46" s="12">
        <v>44.62</v>
      </c>
      <c r="G46" s="12">
        <v>37.5</v>
      </c>
      <c r="H46" s="12">
        <v>25.06</v>
      </c>
      <c r="I46" s="12">
        <v>96.03</v>
      </c>
      <c r="J46" s="12">
        <v>89.08</v>
      </c>
      <c r="K46" s="12">
        <v>92.45</v>
      </c>
      <c r="L46" s="12">
        <v>90.37</v>
      </c>
      <c r="M46" s="12">
        <v>82.16</v>
      </c>
      <c r="N46" s="12">
        <v>53.59</v>
      </c>
      <c r="O46" s="13">
        <v>42.89</v>
      </c>
      <c r="P46" s="12">
        <v>70.66</v>
      </c>
      <c r="Q46" s="12">
        <v>61.86</v>
      </c>
      <c r="R46" s="12">
        <v>75.5</v>
      </c>
      <c r="S46" s="12">
        <v>84.1</v>
      </c>
      <c r="T46" s="12">
        <v>53.88</v>
      </c>
      <c r="U46" s="14">
        <v>71.58</v>
      </c>
      <c r="V46" s="32">
        <v>57</v>
      </c>
      <c r="W46" s="12">
        <v>53.08</v>
      </c>
      <c r="X46" s="12">
        <v>35.93</v>
      </c>
      <c r="Y46" s="12">
        <v>46.19</v>
      </c>
      <c r="Z46" s="12">
        <v>45.91</v>
      </c>
      <c r="AA46" s="12">
        <v>37.28</v>
      </c>
      <c r="AB46" s="12">
        <v>28.75</v>
      </c>
      <c r="AC46" s="12">
        <v>94.28</v>
      </c>
      <c r="AD46" s="12">
        <v>86.98</v>
      </c>
      <c r="AE46" s="12">
        <v>91.16</v>
      </c>
      <c r="AF46" s="12">
        <v>88.93</v>
      </c>
      <c r="AG46" s="12">
        <v>79.709999999999994</v>
      </c>
      <c r="AH46" s="12">
        <v>52.75</v>
      </c>
      <c r="AI46" s="12">
        <v>51.58</v>
      </c>
      <c r="AJ46" s="12">
        <v>66.89</v>
      </c>
      <c r="AK46" s="12">
        <v>61.45</v>
      </c>
      <c r="AL46" s="12">
        <v>74.5</v>
      </c>
      <c r="AM46" s="12">
        <v>80.739999999999995</v>
      </c>
      <c r="AN46" s="12">
        <v>51.06</v>
      </c>
      <c r="AO46" s="12">
        <v>69.33</v>
      </c>
      <c r="AP46" s="34" t="s">
        <v>96</v>
      </c>
    </row>
    <row r="47" spans="1:42" x14ac:dyDescent="0.25">
      <c r="A47" s="11" t="s">
        <v>72</v>
      </c>
      <c r="B47" s="12">
        <v>62.14</v>
      </c>
      <c r="C47" s="12">
        <v>54.34</v>
      </c>
      <c r="D47" s="12">
        <v>46.56</v>
      </c>
      <c r="E47" s="12">
        <v>58.95</v>
      </c>
      <c r="F47" s="12">
        <v>49.33</v>
      </c>
      <c r="G47" s="12">
        <v>38.369999999999997</v>
      </c>
      <c r="H47" s="12">
        <v>29.86</v>
      </c>
      <c r="I47" s="12">
        <v>93.7</v>
      </c>
      <c r="J47" s="12">
        <v>82.26</v>
      </c>
      <c r="K47" s="12">
        <v>87.75</v>
      </c>
      <c r="L47" s="12">
        <v>86.55</v>
      </c>
      <c r="M47" s="12">
        <v>80.2</v>
      </c>
      <c r="N47" s="12">
        <v>42.15</v>
      </c>
      <c r="O47" s="13">
        <v>55.65</v>
      </c>
      <c r="P47" s="12">
        <v>71.45</v>
      </c>
      <c r="Q47" s="12">
        <v>50.82</v>
      </c>
      <c r="R47" s="12">
        <v>66.08</v>
      </c>
      <c r="S47" s="12">
        <v>77.95</v>
      </c>
      <c r="T47" s="12">
        <v>51.68</v>
      </c>
      <c r="U47" s="14">
        <v>62.39</v>
      </c>
      <c r="V47" s="32">
        <v>57.47</v>
      </c>
      <c r="W47" s="12">
        <v>52.1</v>
      </c>
      <c r="X47" s="12">
        <v>47.41</v>
      </c>
      <c r="Y47" s="12">
        <v>55.69</v>
      </c>
      <c r="Z47" s="12">
        <v>44.54</v>
      </c>
      <c r="AA47" s="12">
        <v>41.15</v>
      </c>
      <c r="AB47" s="12">
        <v>32.32</v>
      </c>
      <c r="AC47" s="12">
        <v>94.51</v>
      </c>
      <c r="AD47" s="12">
        <v>83.58</v>
      </c>
      <c r="AE47" s="12">
        <v>87.26</v>
      </c>
      <c r="AF47" s="12">
        <v>86.08</v>
      </c>
      <c r="AG47" s="12">
        <v>79.62</v>
      </c>
      <c r="AH47" s="12">
        <v>39.909999999999997</v>
      </c>
      <c r="AI47" s="12">
        <v>59.02</v>
      </c>
      <c r="AJ47" s="12">
        <v>68.709999999999994</v>
      </c>
      <c r="AK47" s="12">
        <v>45.95</v>
      </c>
      <c r="AL47" s="12">
        <v>70.099999999999994</v>
      </c>
      <c r="AM47" s="12">
        <v>74.25</v>
      </c>
      <c r="AN47" s="12">
        <v>55.4</v>
      </c>
      <c r="AO47" s="12">
        <v>62.48</v>
      </c>
      <c r="AP47" s="34" t="s">
        <v>97</v>
      </c>
    </row>
    <row r="48" spans="1:42" x14ac:dyDescent="0.25">
      <c r="A48" s="11" t="s">
        <v>73</v>
      </c>
      <c r="B48" s="12">
        <v>60.24</v>
      </c>
      <c r="C48" s="12">
        <v>52.3</v>
      </c>
      <c r="D48" s="12">
        <v>51.78</v>
      </c>
      <c r="E48" s="12">
        <v>65.48</v>
      </c>
      <c r="F48" s="12">
        <v>58.07</v>
      </c>
      <c r="G48" s="12">
        <v>43.97</v>
      </c>
      <c r="H48" s="12">
        <v>35.07</v>
      </c>
      <c r="I48" s="12">
        <v>96.71</v>
      </c>
      <c r="J48" s="12">
        <v>92.11</v>
      </c>
      <c r="K48" s="12">
        <v>96.97</v>
      </c>
      <c r="L48" s="12">
        <v>95.22</v>
      </c>
      <c r="M48" s="12">
        <v>81.09</v>
      </c>
      <c r="N48" s="12">
        <v>66.569999999999993</v>
      </c>
      <c r="O48" s="13">
        <v>58.25</v>
      </c>
      <c r="P48" s="12">
        <v>80.81</v>
      </c>
      <c r="Q48" s="12">
        <v>72.17</v>
      </c>
      <c r="R48" s="12">
        <v>81.36</v>
      </c>
      <c r="S48" s="12">
        <v>90.12</v>
      </c>
      <c r="T48" s="12">
        <v>76.52</v>
      </c>
      <c r="U48" s="14">
        <v>83.14</v>
      </c>
      <c r="V48" s="32">
        <v>64.3</v>
      </c>
      <c r="W48" s="12">
        <v>52.11</v>
      </c>
      <c r="X48" s="12">
        <v>51.01</v>
      </c>
      <c r="Y48" s="12">
        <v>58.95</v>
      </c>
      <c r="Z48" s="12">
        <v>47.67</v>
      </c>
      <c r="AA48" s="12">
        <v>40.29</v>
      </c>
      <c r="AB48" s="12">
        <v>36.56</v>
      </c>
      <c r="AC48" s="12">
        <v>96.41</v>
      </c>
      <c r="AD48" s="12">
        <v>90.93</v>
      </c>
      <c r="AE48" s="12">
        <v>94.59</v>
      </c>
      <c r="AF48" s="12">
        <v>92.88</v>
      </c>
      <c r="AG48" s="12">
        <v>83.01</v>
      </c>
      <c r="AH48" s="12">
        <v>58.31</v>
      </c>
      <c r="AI48" s="12">
        <v>59.12</v>
      </c>
      <c r="AJ48" s="12">
        <v>71.45</v>
      </c>
      <c r="AK48" s="12">
        <v>65.290000000000006</v>
      </c>
      <c r="AL48" s="12">
        <v>78.459999999999994</v>
      </c>
      <c r="AM48" s="12">
        <v>84.69</v>
      </c>
      <c r="AN48" s="12">
        <v>66.459999999999994</v>
      </c>
      <c r="AO48" s="12">
        <v>77.709999999999994</v>
      </c>
      <c r="AP48" s="34" t="s">
        <v>98</v>
      </c>
    </row>
    <row r="49" spans="1:42" x14ac:dyDescent="0.25">
      <c r="A49" s="11" t="s">
        <v>74</v>
      </c>
      <c r="B49" s="12">
        <v>56.84</v>
      </c>
      <c r="C49" s="12">
        <v>46.9</v>
      </c>
      <c r="D49" s="12">
        <v>44.12</v>
      </c>
      <c r="E49" s="12">
        <v>52.64</v>
      </c>
      <c r="F49" s="12">
        <v>34.82</v>
      </c>
      <c r="G49" s="12">
        <v>38.83</v>
      </c>
      <c r="H49" s="12">
        <v>26.5</v>
      </c>
      <c r="I49" s="12">
        <v>95.33</v>
      </c>
      <c r="J49" s="12">
        <v>88.77</v>
      </c>
      <c r="K49" s="12">
        <v>91.58</v>
      </c>
      <c r="L49" s="12">
        <v>88.85</v>
      </c>
      <c r="M49" s="12">
        <v>79.400000000000006</v>
      </c>
      <c r="N49" s="12">
        <v>52.33</v>
      </c>
      <c r="O49" s="13">
        <v>44.93</v>
      </c>
      <c r="P49" s="12">
        <v>69.37</v>
      </c>
      <c r="Q49" s="12">
        <v>59.58</v>
      </c>
      <c r="R49" s="12">
        <v>67.430000000000007</v>
      </c>
      <c r="S49" s="12">
        <v>83.24</v>
      </c>
      <c r="T49" s="12">
        <v>58.06</v>
      </c>
      <c r="U49" s="14">
        <v>74.5</v>
      </c>
      <c r="V49" s="32">
        <v>54.81</v>
      </c>
      <c r="W49" s="13">
        <v>51.11</v>
      </c>
      <c r="X49" s="13">
        <v>43.45</v>
      </c>
      <c r="Y49" s="13">
        <v>50.67</v>
      </c>
      <c r="Z49" s="13">
        <v>34.31</v>
      </c>
      <c r="AA49" s="13">
        <v>35.840000000000003</v>
      </c>
      <c r="AB49" s="13">
        <v>29.05</v>
      </c>
      <c r="AC49" s="13">
        <v>95.45</v>
      </c>
      <c r="AD49" s="13">
        <v>88.4</v>
      </c>
      <c r="AE49" s="13">
        <v>90.85</v>
      </c>
      <c r="AF49" s="13">
        <v>88.05</v>
      </c>
      <c r="AG49" s="13">
        <v>79.62</v>
      </c>
      <c r="AH49" s="13">
        <v>52.57</v>
      </c>
      <c r="AI49" s="13">
        <v>45.86</v>
      </c>
      <c r="AJ49" s="13">
        <v>71.239999999999995</v>
      </c>
      <c r="AK49" s="13">
        <v>59.05</v>
      </c>
      <c r="AL49" s="13">
        <v>70.72</v>
      </c>
      <c r="AM49" s="13">
        <v>81.33</v>
      </c>
      <c r="AN49" s="13">
        <v>61.16</v>
      </c>
      <c r="AO49" s="13">
        <v>74.150000000000006</v>
      </c>
      <c r="AP49" s="34" t="s">
        <v>99</v>
      </c>
    </row>
    <row r="50" spans="1:42" x14ac:dyDescent="0.25">
      <c r="A50" s="11" t="s">
        <v>75</v>
      </c>
      <c r="B50" s="12">
        <v>56.19</v>
      </c>
      <c r="C50" s="12">
        <v>52.69</v>
      </c>
      <c r="D50" s="12">
        <v>48.45</v>
      </c>
      <c r="E50" s="12">
        <v>58.81</v>
      </c>
      <c r="F50" s="12">
        <v>28.32</v>
      </c>
      <c r="G50" s="12">
        <v>35</v>
      </c>
      <c r="H50" s="12">
        <v>28.89</v>
      </c>
      <c r="I50" s="12">
        <v>94.77</v>
      </c>
      <c r="J50" s="12">
        <v>86.93</v>
      </c>
      <c r="K50" s="12">
        <v>89.12</v>
      </c>
      <c r="L50" s="12">
        <v>86.71</v>
      </c>
      <c r="M50" s="12">
        <v>76.86</v>
      </c>
      <c r="N50" s="12">
        <v>42.71</v>
      </c>
      <c r="O50" s="13">
        <v>55.65</v>
      </c>
      <c r="P50" s="12">
        <v>69.06</v>
      </c>
      <c r="Q50" s="12">
        <v>38.35</v>
      </c>
      <c r="R50" s="12">
        <v>66.8</v>
      </c>
      <c r="S50" s="12">
        <v>79.13</v>
      </c>
      <c r="T50" s="12">
        <v>51.15</v>
      </c>
      <c r="U50" s="14">
        <v>71.3</v>
      </c>
      <c r="V50" s="32">
        <v>57.47</v>
      </c>
      <c r="W50" s="12">
        <v>52.1</v>
      </c>
      <c r="X50" s="12">
        <v>47.41</v>
      </c>
      <c r="Y50" s="12">
        <v>55.69</v>
      </c>
      <c r="Z50" s="12">
        <v>44.54</v>
      </c>
      <c r="AA50" s="12">
        <v>41.15</v>
      </c>
      <c r="AB50" s="12">
        <v>32.32</v>
      </c>
      <c r="AC50" s="12">
        <v>94.51</v>
      </c>
      <c r="AD50" s="12">
        <v>83.58</v>
      </c>
      <c r="AE50" s="12">
        <v>87.26</v>
      </c>
      <c r="AF50" s="12">
        <v>86.08</v>
      </c>
      <c r="AG50" s="12">
        <v>79.62</v>
      </c>
      <c r="AH50" s="12">
        <v>39.909999999999997</v>
      </c>
      <c r="AI50" s="12">
        <v>59.02</v>
      </c>
      <c r="AJ50" s="12">
        <v>68.709999999999994</v>
      </c>
      <c r="AK50" s="12">
        <v>45.95</v>
      </c>
      <c r="AL50" s="12">
        <v>70.099999999999994</v>
      </c>
      <c r="AM50" s="12">
        <v>74.25</v>
      </c>
      <c r="AN50" s="12">
        <v>55.4</v>
      </c>
      <c r="AO50" s="12">
        <v>62.48</v>
      </c>
      <c r="AP50" s="34" t="s">
        <v>97</v>
      </c>
    </row>
    <row r="51" spans="1:42" x14ac:dyDescent="0.25">
      <c r="A51" s="11" t="s">
        <v>76</v>
      </c>
      <c r="B51" s="12">
        <v>56.84</v>
      </c>
      <c r="C51" s="12">
        <v>46.9</v>
      </c>
      <c r="D51" s="12">
        <v>44.12</v>
      </c>
      <c r="E51" s="12">
        <v>52.64</v>
      </c>
      <c r="F51" s="12">
        <v>34.82</v>
      </c>
      <c r="G51" s="12">
        <v>38.83</v>
      </c>
      <c r="H51" s="12">
        <v>26.5</v>
      </c>
      <c r="I51" s="12">
        <v>95.33</v>
      </c>
      <c r="J51" s="12">
        <v>88.77</v>
      </c>
      <c r="K51" s="12">
        <v>91.58</v>
      </c>
      <c r="L51" s="12">
        <v>88.85</v>
      </c>
      <c r="M51" s="12">
        <v>79.400000000000006</v>
      </c>
      <c r="N51" s="12">
        <v>52.33</v>
      </c>
      <c r="O51" s="13">
        <v>44.93</v>
      </c>
      <c r="P51" s="12">
        <v>69.37</v>
      </c>
      <c r="Q51" s="12">
        <v>59.58</v>
      </c>
      <c r="R51" s="12">
        <v>67.430000000000007</v>
      </c>
      <c r="S51" s="12">
        <v>83.24</v>
      </c>
      <c r="T51" s="12">
        <v>58.06</v>
      </c>
      <c r="U51" s="14">
        <v>74.5</v>
      </c>
      <c r="V51" s="32">
        <v>54.81</v>
      </c>
      <c r="W51" s="13">
        <v>51.11</v>
      </c>
      <c r="X51" s="13">
        <v>43.45</v>
      </c>
      <c r="Y51" s="13">
        <v>50.67</v>
      </c>
      <c r="Z51" s="13">
        <v>34.31</v>
      </c>
      <c r="AA51" s="13">
        <v>35.840000000000003</v>
      </c>
      <c r="AB51" s="13">
        <v>29.05</v>
      </c>
      <c r="AC51" s="13">
        <v>95.45</v>
      </c>
      <c r="AD51" s="13">
        <v>88.4</v>
      </c>
      <c r="AE51" s="13">
        <v>90.85</v>
      </c>
      <c r="AF51" s="13">
        <v>88.05</v>
      </c>
      <c r="AG51" s="13">
        <v>79.62</v>
      </c>
      <c r="AH51" s="13">
        <v>52.57</v>
      </c>
      <c r="AI51" s="13">
        <v>45.86</v>
      </c>
      <c r="AJ51" s="13">
        <v>71.239999999999995</v>
      </c>
      <c r="AK51" s="13">
        <v>59.05</v>
      </c>
      <c r="AL51" s="13">
        <v>70.72</v>
      </c>
      <c r="AM51" s="13">
        <v>81.33</v>
      </c>
      <c r="AN51" s="13">
        <v>61.16</v>
      </c>
      <c r="AO51" s="13">
        <v>74.150000000000006</v>
      </c>
      <c r="AP51" s="34" t="s">
        <v>99</v>
      </c>
    </row>
    <row r="52" spans="1:42" x14ac:dyDescent="0.25">
      <c r="A52" s="11" t="s">
        <v>77</v>
      </c>
      <c r="B52" s="12">
        <v>60.57</v>
      </c>
      <c r="C52" s="12">
        <v>57.12</v>
      </c>
      <c r="D52" s="12">
        <v>45.98</v>
      </c>
      <c r="E52" s="12">
        <v>56.2</v>
      </c>
      <c r="F52" s="12">
        <v>46.28</v>
      </c>
      <c r="G52" s="12">
        <v>37.99</v>
      </c>
      <c r="H52" s="12">
        <v>33.29</v>
      </c>
      <c r="I52" s="12">
        <v>95.2</v>
      </c>
      <c r="J52" s="12">
        <v>85.93</v>
      </c>
      <c r="K52" s="12">
        <v>89.12</v>
      </c>
      <c r="L52" s="12">
        <v>88.25</v>
      </c>
      <c r="M52" s="12">
        <v>83.67</v>
      </c>
      <c r="N52" s="12">
        <v>46.62</v>
      </c>
      <c r="O52" s="13">
        <v>33.32</v>
      </c>
      <c r="P52" s="12">
        <v>70.55</v>
      </c>
      <c r="Q52" s="12">
        <v>47.17</v>
      </c>
      <c r="R52" s="12">
        <v>76.02</v>
      </c>
      <c r="S52" s="12">
        <v>81.739999999999995</v>
      </c>
      <c r="T52" s="12">
        <v>60.01</v>
      </c>
      <c r="U52" s="14">
        <v>69.66</v>
      </c>
      <c r="V52" s="32">
        <v>57.8</v>
      </c>
      <c r="W52" s="12">
        <v>58.4</v>
      </c>
      <c r="X52" s="12">
        <v>45.43</v>
      </c>
      <c r="Y52" s="12">
        <v>53.71</v>
      </c>
      <c r="Z52" s="12">
        <v>43.7</v>
      </c>
      <c r="AA52" s="12">
        <v>39.07</v>
      </c>
      <c r="AB52" s="12">
        <v>38.409999999999997</v>
      </c>
      <c r="AC52" s="12">
        <v>94.84</v>
      </c>
      <c r="AD52" s="12">
        <v>86.5</v>
      </c>
      <c r="AE52" s="12">
        <v>88.88</v>
      </c>
      <c r="AF52" s="12">
        <v>88.01</v>
      </c>
      <c r="AG52" s="12">
        <v>81.48</v>
      </c>
      <c r="AH52" s="12">
        <v>44.9</v>
      </c>
      <c r="AI52" s="12">
        <v>34.64</v>
      </c>
      <c r="AJ52" s="12">
        <v>67.31</v>
      </c>
      <c r="AK52" s="12">
        <v>54.86</v>
      </c>
      <c r="AL52" s="12">
        <v>73.41</v>
      </c>
      <c r="AM52" s="12">
        <v>78.86</v>
      </c>
      <c r="AN52" s="12">
        <v>58.63</v>
      </c>
      <c r="AO52" s="12">
        <v>70.3</v>
      </c>
      <c r="AP52" s="34" t="s">
        <v>100</v>
      </c>
    </row>
    <row r="53" spans="1:42" ht="15.75" thickBot="1" x14ac:dyDescent="0.3">
      <c r="A53" s="15" t="s">
        <v>78</v>
      </c>
      <c r="B53" s="16">
        <v>62.14</v>
      </c>
      <c r="C53" s="16">
        <v>54.34</v>
      </c>
      <c r="D53" s="16">
        <v>46.56</v>
      </c>
      <c r="E53" s="16">
        <v>58.95</v>
      </c>
      <c r="F53" s="16">
        <v>49.33</v>
      </c>
      <c r="G53" s="16">
        <v>38.369999999999997</v>
      </c>
      <c r="H53" s="16">
        <v>29.86</v>
      </c>
      <c r="I53" s="16">
        <v>93.7</v>
      </c>
      <c r="J53" s="16">
        <v>82.26</v>
      </c>
      <c r="K53" s="16">
        <v>87.75</v>
      </c>
      <c r="L53" s="16">
        <v>86.55</v>
      </c>
      <c r="M53" s="16">
        <v>80.2</v>
      </c>
      <c r="N53" s="16">
        <v>42.15</v>
      </c>
      <c r="O53" s="17">
        <v>55.65</v>
      </c>
      <c r="P53" s="16">
        <v>71.45</v>
      </c>
      <c r="Q53" s="16">
        <v>50.82</v>
      </c>
      <c r="R53" s="16">
        <v>66.08</v>
      </c>
      <c r="S53" s="16">
        <v>77.95</v>
      </c>
      <c r="T53" s="16">
        <v>51.68</v>
      </c>
      <c r="U53" s="18">
        <v>62.39</v>
      </c>
      <c r="V53" s="33">
        <v>57.47</v>
      </c>
      <c r="W53" s="16">
        <v>52.1</v>
      </c>
      <c r="X53" s="16">
        <v>47.41</v>
      </c>
      <c r="Y53" s="16">
        <v>55.69</v>
      </c>
      <c r="Z53" s="16">
        <v>44.54</v>
      </c>
      <c r="AA53" s="16">
        <v>41.15</v>
      </c>
      <c r="AB53" s="16">
        <v>32.32</v>
      </c>
      <c r="AC53" s="16">
        <v>94.51</v>
      </c>
      <c r="AD53" s="16">
        <v>83.58</v>
      </c>
      <c r="AE53" s="16">
        <v>87.26</v>
      </c>
      <c r="AF53" s="16">
        <v>86.08</v>
      </c>
      <c r="AG53" s="16">
        <v>79.62</v>
      </c>
      <c r="AH53" s="16">
        <v>39.909999999999997</v>
      </c>
      <c r="AI53" s="16">
        <v>59.02</v>
      </c>
      <c r="AJ53" s="16">
        <v>68.709999999999994</v>
      </c>
      <c r="AK53" s="16">
        <v>45.95</v>
      </c>
      <c r="AL53" s="16">
        <v>70.099999999999994</v>
      </c>
      <c r="AM53" s="16">
        <v>74.25</v>
      </c>
      <c r="AN53" s="16">
        <v>55.4</v>
      </c>
      <c r="AO53" s="16">
        <v>62.48</v>
      </c>
      <c r="AP53" s="35" t="s">
        <v>97</v>
      </c>
    </row>
  </sheetData>
  <mergeCells count="2">
    <mergeCell ref="A1:U1"/>
    <mergeCell ref="V1:AO1"/>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3"/>
  <sheetViews>
    <sheetView view="pageBreakPreview" zoomScaleNormal="100" zoomScaleSheetLayoutView="100" workbookViewId="0">
      <selection activeCell="AE15" sqref="AE15"/>
    </sheetView>
  </sheetViews>
  <sheetFormatPr defaultRowHeight="15" x14ac:dyDescent="0.25"/>
  <cols>
    <col min="1" max="1" width="86.28515625" customWidth="1"/>
    <col min="2" max="3" width="19.5703125" bestFit="1" customWidth="1"/>
  </cols>
  <sheetData>
    <row r="1" spans="1:3" ht="15.75" thickBot="1" x14ac:dyDescent="0.3">
      <c r="A1" s="19" t="s">
        <v>7</v>
      </c>
      <c r="B1" s="20" t="s">
        <v>79</v>
      </c>
      <c r="C1" s="20" t="s">
        <v>80</v>
      </c>
    </row>
    <row r="2" spans="1:3" ht="15.75" thickBot="1" x14ac:dyDescent="0.3">
      <c r="A2" s="21" t="s">
        <v>81</v>
      </c>
      <c r="B2" s="22"/>
      <c r="C2" s="23"/>
    </row>
    <row r="3" spans="1:3" x14ac:dyDescent="0.25">
      <c r="A3" s="24" t="s">
        <v>19</v>
      </c>
      <c r="B3" s="25">
        <v>60.07</v>
      </c>
      <c r="C3" s="24">
        <v>57.98</v>
      </c>
    </row>
    <row r="4" spans="1:3" x14ac:dyDescent="0.25">
      <c r="A4" s="26" t="s">
        <v>82</v>
      </c>
      <c r="B4" s="27">
        <v>52.35</v>
      </c>
      <c r="C4" s="26">
        <v>54.51</v>
      </c>
    </row>
    <row r="5" spans="1:3" x14ac:dyDescent="0.25">
      <c r="A5" s="26" t="s">
        <v>21</v>
      </c>
      <c r="B5" s="27">
        <v>46.46</v>
      </c>
      <c r="C5" s="26">
        <v>45.52</v>
      </c>
    </row>
    <row r="6" spans="1:3" x14ac:dyDescent="0.25">
      <c r="A6" s="26" t="s">
        <v>22</v>
      </c>
      <c r="B6" s="27">
        <v>56.97</v>
      </c>
      <c r="C6" s="26">
        <v>54.7</v>
      </c>
    </row>
    <row r="7" spans="1:3" x14ac:dyDescent="0.25">
      <c r="A7" s="26" t="s">
        <v>119</v>
      </c>
      <c r="B7" s="27">
        <v>43.82</v>
      </c>
      <c r="C7" s="26">
        <v>43.62</v>
      </c>
    </row>
    <row r="8" spans="1:3" x14ac:dyDescent="0.25">
      <c r="A8" s="26" t="s">
        <v>109</v>
      </c>
      <c r="B8" s="27">
        <v>38.29</v>
      </c>
      <c r="C8" s="26">
        <v>38.24</v>
      </c>
    </row>
    <row r="9" spans="1:3" x14ac:dyDescent="0.25">
      <c r="A9" s="26" t="s">
        <v>118</v>
      </c>
      <c r="B9" s="27">
        <v>30.57</v>
      </c>
      <c r="C9" s="26">
        <v>32.82</v>
      </c>
    </row>
    <row r="10" spans="1:3" x14ac:dyDescent="0.25">
      <c r="A10" s="26" t="s">
        <v>114</v>
      </c>
      <c r="B10" s="27">
        <v>95.49</v>
      </c>
      <c r="C10" s="26">
        <v>94.69</v>
      </c>
    </row>
    <row r="11" spans="1:3" x14ac:dyDescent="0.25">
      <c r="A11" s="26" t="s">
        <v>117</v>
      </c>
      <c r="B11" s="27">
        <v>87.77</v>
      </c>
      <c r="C11" s="26">
        <v>87.24</v>
      </c>
    </row>
    <row r="12" spans="1:3" x14ac:dyDescent="0.25">
      <c r="A12" s="26" t="s">
        <v>115</v>
      </c>
      <c r="B12" s="27">
        <v>90.91</v>
      </c>
      <c r="C12" s="26">
        <v>90.23</v>
      </c>
    </row>
    <row r="13" spans="1:3" x14ac:dyDescent="0.25">
      <c r="A13" s="26" t="s">
        <v>116</v>
      </c>
      <c r="B13" s="27">
        <v>89.27</v>
      </c>
      <c r="C13" s="26">
        <v>88.6</v>
      </c>
    </row>
    <row r="14" spans="1:3" ht="15.75" thickBot="1" x14ac:dyDescent="0.3">
      <c r="A14" s="28" t="s">
        <v>30</v>
      </c>
      <c r="B14" s="29">
        <v>81.99</v>
      </c>
      <c r="C14" s="30">
        <v>80.59</v>
      </c>
    </row>
    <row r="15" spans="1:3" ht="15.75" thickBot="1" x14ac:dyDescent="0.3">
      <c r="A15" s="21" t="s">
        <v>0</v>
      </c>
      <c r="B15" s="22"/>
      <c r="C15" s="23"/>
    </row>
    <row r="16" spans="1:3" x14ac:dyDescent="0.25">
      <c r="A16" s="24" t="s">
        <v>10</v>
      </c>
      <c r="B16" s="24">
        <v>50.02</v>
      </c>
      <c r="C16" s="24">
        <v>48.89</v>
      </c>
    </row>
    <row r="17" spans="1:3" x14ac:dyDescent="0.25">
      <c r="A17" s="26" t="s">
        <v>11</v>
      </c>
      <c r="B17" s="26">
        <v>48.67</v>
      </c>
      <c r="C17" s="26">
        <v>48.26</v>
      </c>
    </row>
    <row r="18" spans="1:3" x14ac:dyDescent="0.25">
      <c r="A18" s="26" t="s">
        <v>12</v>
      </c>
      <c r="B18" s="26">
        <v>70.41</v>
      </c>
      <c r="C18" s="26">
        <v>68.989999999999995</v>
      </c>
    </row>
    <row r="19" spans="1:3" x14ac:dyDescent="0.25">
      <c r="A19" s="26" t="s">
        <v>13</v>
      </c>
      <c r="B19" s="26">
        <v>55.24</v>
      </c>
      <c r="C19" s="26">
        <v>56.61</v>
      </c>
    </row>
    <row r="20" spans="1:3" x14ac:dyDescent="0.25">
      <c r="A20" s="26" t="s">
        <v>14</v>
      </c>
      <c r="B20" s="26">
        <v>71.33</v>
      </c>
      <c r="C20" s="26">
        <v>72.66</v>
      </c>
    </row>
    <row r="21" spans="1:3" x14ac:dyDescent="0.25">
      <c r="A21" s="26" t="s">
        <v>15</v>
      </c>
      <c r="B21" s="26">
        <v>82.42</v>
      </c>
      <c r="C21" s="26">
        <v>80.03</v>
      </c>
    </row>
    <row r="22" spans="1:3" x14ac:dyDescent="0.25">
      <c r="A22" s="26" t="s">
        <v>16</v>
      </c>
      <c r="B22" s="26">
        <v>58.71</v>
      </c>
      <c r="C22" s="26">
        <v>59.35</v>
      </c>
    </row>
    <row r="23" spans="1:3" x14ac:dyDescent="0.25">
      <c r="A23" s="26" t="s">
        <v>17</v>
      </c>
      <c r="B23" s="26">
        <v>71.91</v>
      </c>
      <c r="C23" s="26">
        <v>71.27</v>
      </c>
    </row>
  </sheetData>
  <printOptions horizontalCentered="1"/>
  <pageMargins left="0.7" right="0.7" top="0.75" bottom="0.75" header="0.3" footer="0.3"/>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25"/>
  <sheetViews>
    <sheetView view="pageBreakPreview" zoomScale="70" zoomScaleNormal="100" zoomScaleSheetLayoutView="70" workbookViewId="0">
      <selection activeCell="AE15" sqref="AE15"/>
    </sheetView>
  </sheetViews>
  <sheetFormatPr defaultRowHeight="15" x14ac:dyDescent="0.25"/>
  <cols>
    <col min="1" max="1" width="12.28515625" style="59" bestFit="1" customWidth="1"/>
    <col min="2" max="4" width="12.28515625" style="59" customWidth="1"/>
    <col min="5" max="5" width="43.5703125" style="59" customWidth="1"/>
    <col min="6" max="9" width="10.5703125" style="59" customWidth="1"/>
    <col min="10" max="10" width="9.140625" style="59"/>
    <col min="11" max="14" width="10.5703125" style="59" customWidth="1"/>
    <col min="15" max="15" width="9.140625" style="59"/>
    <col min="16" max="19" width="10.5703125" style="59" customWidth="1"/>
    <col min="20" max="16384" width="9.140625" style="59"/>
  </cols>
  <sheetData>
    <row r="1" spans="1:21" ht="15.75" thickBot="1" x14ac:dyDescent="0.3"/>
    <row r="2" spans="1:21" ht="15.75" thickBot="1" x14ac:dyDescent="0.3">
      <c r="E2" s="58" t="s">
        <v>7</v>
      </c>
      <c r="F2" s="117" t="str">
        <f>'Performance Measure'!C3</f>
        <v>Florida</v>
      </c>
      <c r="G2" s="118"/>
      <c r="H2" s="118"/>
      <c r="I2" s="118"/>
      <c r="J2" s="119"/>
      <c r="K2" s="117" t="str">
        <f>'Performance Measure'!E3</f>
        <v>Idaho</v>
      </c>
      <c r="L2" s="118"/>
      <c r="M2" s="118"/>
      <c r="N2" s="118"/>
      <c r="O2" s="119"/>
      <c r="P2" s="117" t="str">
        <f>'Performance Measure'!G3</f>
        <v>Alaska</v>
      </c>
      <c r="Q2" s="118"/>
      <c r="R2" s="118"/>
      <c r="S2" s="118"/>
      <c r="T2" s="119"/>
    </row>
    <row r="3" spans="1:21" ht="30.75" thickBot="1" x14ac:dyDescent="0.3">
      <c r="A3" s="115" t="s">
        <v>121</v>
      </c>
      <c r="B3" s="116"/>
      <c r="C3" s="115" t="s">
        <v>120</v>
      </c>
      <c r="D3" s="116"/>
      <c r="F3" s="60" t="s">
        <v>83</v>
      </c>
      <c r="G3" s="61" t="s">
        <v>84</v>
      </c>
      <c r="H3" s="61" t="s">
        <v>85</v>
      </c>
      <c r="I3" s="61" t="s">
        <v>86</v>
      </c>
      <c r="J3" s="62" t="s">
        <v>87</v>
      </c>
      <c r="K3" s="60" t="s">
        <v>83</v>
      </c>
      <c r="L3" s="61" t="s">
        <v>84</v>
      </c>
      <c r="M3" s="61" t="s">
        <v>85</v>
      </c>
      <c r="N3" s="61" t="s">
        <v>86</v>
      </c>
      <c r="O3" s="62" t="s">
        <v>87</v>
      </c>
      <c r="P3" s="60" t="s">
        <v>83</v>
      </c>
      <c r="Q3" s="61" t="s">
        <v>84</v>
      </c>
      <c r="R3" s="61" t="s">
        <v>85</v>
      </c>
      <c r="S3" s="61" t="s">
        <v>86</v>
      </c>
      <c r="T3" s="62" t="s">
        <v>87</v>
      </c>
      <c r="U3" s="63" t="s">
        <v>88</v>
      </c>
    </row>
    <row r="4" spans="1:21" x14ac:dyDescent="0.25">
      <c r="A4" s="86">
        <v>2015</v>
      </c>
      <c r="B4" s="86">
        <v>2016</v>
      </c>
      <c r="C4" s="86">
        <v>2015</v>
      </c>
      <c r="D4" s="86">
        <v>2016</v>
      </c>
      <c r="E4" s="84"/>
      <c r="F4" s="64"/>
      <c r="G4" s="65"/>
      <c r="H4" s="65"/>
      <c r="I4" s="65"/>
      <c r="J4" s="66"/>
      <c r="K4" s="64"/>
      <c r="L4" s="65"/>
      <c r="M4" s="65"/>
      <c r="N4" s="65"/>
      <c r="O4" s="66"/>
      <c r="P4" s="64"/>
      <c r="Q4" s="65"/>
      <c r="R4" s="65"/>
      <c r="S4" s="65"/>
      <c r="T4" s="66"/>
      <c r="U4" s="67"/>
    </row>
    <row r="5" spans="1:21" x14ac:dyDescent="0.25">
      <c r="A5" s="87">
        <v>14</v>
      </c>
      <c r="B5" s="87">
        <v>34</v>
      </c>
      <c r="C5" s="87">
        <v>2</v>
      </c>
      <c r="D5" s="87">
        <v>3</v>
      </c>
      <c r="E5" s="68" t="s">
        <v>10</v>
      </c>
      <c r="F5" s="69">
        <f>IF(VLOOKUP($F$2,'Regional Mean by State'!$A:$AO,$A5,FALSE)&gt;='Performance Measure'!B5,0,2)</f>
        <v>0</v>
      </c>
      <c r="G5" s="70">
        <f>IF(VLOOKUP($E5,'National Means'!$A:$C,Calcs!$C5,FALSE)&gt;='Performance Measure'!B5,0,2)</f>
        <v>0</v>
      </c>
      <c r="H5" s="70">
        <f>IF(VLOOKUP($F$2,'Regional Mean by State'!$A:$AO,$B5,FALSE)&gt;='Performance Measure'!C5,0,2)</f>
        <v>0</v>
      </c>
      <c r="I5" s="70">
        <f>IF(VLOOKUP($E5,'National Means'!$A:$C,Calcs!$D5,FALSE)&gt;='Performance Measure'!C5,0,2)</f>
        <v>0</v>
      </c>
      <c r="J5" s="71">
        <f>IF('Performance Measure'!C5&gt;'Performance Measure'!B5,2,0)</f>
        <v>0</v>
      </c>
      <c r="K5" s="69">
        <f>IF(VLOOKUP($K$2,'Regional Mean by State'!$A:$AO,$A5,FALSE)&gt;='Performance Measure'!D5,0,2)</f>
        <v>0</v>
      </c>
      <c r="L5" s="70">
        <f>IF(VLOOKUP($E5,'National Means'!$A:$C,Calcs!$C5,FALSE)&gt;='Performance Measure'!D5,0,2)</f>
        <v>0</v>
      </c>
      <c r="M5" s="70">
        <f>IF(VLOOKUP($K$2,'Regional Mean by State'!$A:$AO,$B5,FALSE)&gt;='Performance Measure'!E5,0,2)</f>
        <v>0</v>
      </c>
      <c r="N5" s="70">
        <f>IF(VLOOKUP($E5,'National Means'!$A:$C,Calcs!$D5,FALSE)&gt;='Performance Measure'!E5,0,2)</f>
        <v>0</v>
      </c>
      <c r="O5" s="71">
        <f>IF('Performance Measure'!E5&gt;'Performance Measure'!D5,2,0)</f>
        <v>0</v>
      </c>
      <c r="P5" s="69">
        <f>IF(VLOOKUP($P$2,'Regional Mean by State'!$A:$AO,$A5,FALSE)&gt;='Performance Measure'!F5,0,2)</f>
        <v>0</v>
      </c>
      <c r="Q5" s="70">
        <f>IF(VLOOKUP($E5,'National Means'!$A:$C,Calcs!$C5,FALSE)&gt;='Performance Measure'!F5,0,2)</f>
        <v>0</v>
      </c>
      <c r="R5" s="70">
        <f>IF(VLOOKUP($P$2,'Regional Mean by State'!$A:$AO,$B5,FALSE)&gt;='Performance Measure'!G5,0,2)</f>
        <v>0</v>
      </c>
      <c r="S5" s="70">
        <f>IF(VLOOKUP($E5,'National Means'!$A:$C,Calcs!$D5,FALSE)&gt;='Performance Measure'!G5,0,2)</f>
        <v>0</v>
      </c>
      <c r="T5" s="71">
        <f>IF('Performance Measure'!G5&gt;'Performance Measure'!F5,2,0)</f>
        <v>0</v>
      </c>
      <c r="U5" s="72">
        <f>SUM(F5:T5)</f>
        <v>0</v>
      </c>
    </row>
    <row r="6" spans="1:21" ht="30" x14ac:dyDescent="0.25">
      <c r="A6" s="87">
        <v>16</v>
      </c>
      <c r="B6" s="87">
        <v>36</v>
      </c>
      <c r="C6" s="87">
        <v>2</v>
      </c>
      <c r="D6" s="87">
        <v>3</v>
      </c>
      <c r="E6" s="73" t="s">
        <v>12</v>
      </c>
      <c r="F6" s="69">
        <f>IF(VLOOKUP($F$2,'Regional Mean by State'!$A:$AO,$A6,FALSE)&gt;='Performance Measure'!B6,0,2)</f>
        <v>0</v>
      </c>
      <c r="G6" s="70">
        <f>IF(VLOOKUP($E6,'National Means'!$A:$C,Calcs!$C6,FALSE)&gt;='Performance Measure'!B6,0,2)</f>
        <v>0</v>
      </c>
      <c r="H6" s="70">
        <f>IF(VLOOKUP($F$2,'Regional Mean by State'!$A:$AO,$B6,FALSE)&gt;='Performance Measure'!C6,0,2)</f>
        <v>0</v>
      </c>
      <c r="I6" s="70">
        <f>IF(VLOOKUP($E6,'National Means'!$A:$C,Calcs!$D6,FALSE)&gt;='Performance Measure'!C6,0,2)</f>
        <v>0</v>
      </c>
      <c r="J6" s="71">
        <f>IF('Performance Measure'!C6&gt;'Performance Measure'!B6,2,0)</f>
        <v>0</v>
      </c>
      <c r="K6" s="69">
        <f>IF(VLOOKUP($K$2,'Regional Mean by State'!$A:$AO,$A6,FALSE)&gt;='Performance Measure'!D6,0,2)</f>
        <v>0</v>
      </c>
      <c r="L6" s="70">
        <f>IF(VLOOKUP($E6,'National Means'!$A:$C,Calcs!$C6,FALSE)&gt;='Performance Measure'!D6,0,2)</f>
        <v>0</v>
      </c>
      <c r="M6" s="70">
        <f>IF(VLOOKUP($K$2,'Regional Mean by State'!$A:$AO,$B6,FALSE)&gt;='Performance Measure'!E6,0,2)</f>
        <v>0</v>
      </c>
      <c r="N6" s="70">
        <f>IF(VLOOKUP($E6,'National Means'!$A:$C,Calcs!$D6,FALSE)&gt;='Performance Measure'!E6,0,2)</f>
        <v>0</v>
      </c>
      <c r="O6" s="71">
        <f>IF('Performance Measure'!E6&gt;'Performance Measure'!D6,2,0)</f>
        <v>0</v>
      </c>
      <c r="P6" s="69">
        <f>IF(VLOOKUP($P$2,'Regional Mean by State'!$A:$AO,$A6,FALSE)&gt;='Performance Measure'!F6,0,2)</f>
        <v>0</v>
      </c>
      <c r="Q6" s="70">
        <f>IF(VLOOKUP($E6,'National Means'!$A:$C,Calcs!$C6,FALSE)&gt;='Performance Measure'!F6,0,2)</f>
        <v>0</v>
      </c>
      <c r="R6" s="70">
        <f>IF(VLOOKUP($P$2,'Regional Mean by State'!$A:$AO,$B6,FALSE)&gt;='Performance Measure'!G6,0,2)</f>
        <v>0</v>
      </c>
      <c r="S6" s="70">
        <f>IF(VLOOKUP($E6,'National Means'!$A:$C,Calcs!$D6,FALSE)&gt;='Performance Measure'!G6,0,2)</f>
        <v>0</v>
      </c>
      <c r="T6" s="71">
        <f>IF('Performance Measure'!G6&gt;'Performance Measure'!F6,2,0)</f>
        <v>0</v>
      </c>
      <c r="U6" s="72">
        <f t="shared" ref="U6:U11" si="0">SUM(F6:T6)</f>
        <v>0</v>
      </c>
    </row>
    <row r="7" spans="1:21" ht="30" x14ac:dyDescent="0.25">
      <c r="A7" s="87">
        <v>17</v>
      </c>
      <c r="B7" s="87">
        <v>37</v>
      </c>
      <c r="C7" s="87">
        <v>2</v>
      </c>
      <c r="D7" s="87">
        <v>3</v>
      </c>
      <c r="E7" s="73" t="s">
        <v>90</v>
      </c>
      <c r="F7" s="69">
        <f>IF(VLOOKUP($F$2,'Regional Mean by State'!$A:$AO,$A7,FALSE)&gt;='Performance Measure'!B7,0,2)</f>
        <v>0</v>
      </c>
      <c r="G7" s="70">
        <f>IF(VLOOKUP($E7,'National Means'!$A:$C,Calcs!$C7,FALSE)&gt;='Performance Measure'!B7,0,2)</f>
        <v>0</v>
      </c>
      <c r="H7" s="70">
        <f>IF(VLOOKUP($F$2,'Regional Mean by State'!$A:$AO,$B7,FALSE)&gt;='Performance Measure'!C7,0,2)</f>
        <v>0</v>
      </c>
      <c r="I7" s="70">
        <f>IF(VLOOKUP($E7,'National Means'!$A:$C,Calcs!$D7,FALSE)&gt;='Performance Measure'!C7,0,2)</f>
        <v>0</v>
      </c>
      <c r="J7" s="71">
        <f>IF('Performance Measure'!C7&gt;'Performance Measure'!B7,2,0)</f>
        <v>0</v>
      </c>
      <c r="K7" s="69">
        <f>IF(VLOOKUP($K$2,'Regional Mean by State'!$A:$AO,$A7,FALSE)&gt;='Performance Measure'!D7,0,2)</f>
        <v>0</v>
      </c>
      <c r="L7" s="70">
        <f>IF(VLOOKUP($E7,'National Means'!$A:$C,Calcs!$C7,FALSE)&gt;='Performance Measure'!D7,0,2)</f>
        <v>0</v>
      </c>
      <c r="M7" s="70">
        <f>IF(VLOOKUP($K$2,'Regional Mean by State'!$A:$AO,$B7,FALSE)&gt;='Performance Measure'!E7,0,2)</f>
        <v>0</v>
      </c>
      <c r="N7" s="70">
        <f>IF(VLOOKUP($E7,'National Means'!$A:$C,Calcs!$D7,FALSE)&gt;='Performance Measure'!E7,0,2)</f>
        <v>0</v>
      </c>
      <c r="O7" s="71">
        <f>IF('Performance Measure'!E7&gt;'Performance Measure'!D7,2,0)</f>
        <v>0</v>
      </c>
      <c r="P7" s="69">
        <f>IF(VLOOKUP($P$2,'Regional Mean by State'!$A:$AO,$A7,FALSE)&gt;='Performance Measure'!F7,0,2)</f>
        <v>0</v>
      </c>
      <c r="Q7" s="70">
        <f>IF(VLOOKUP($E7,'National Means'!$A:$C,Calcs!$C7,FALSE)&gt;='Performance Measure'!F7,0,2)</f>
        <v>0</v>
      </c>
      <c r="R7" s="70">
        <f>IF(VLOOKUP($P$2,'Regional Mean by State'!$A:$AO,$B7,FALSE)&gt;='Performance Measure'!G7,0,2)</f>
        <v>0</v>
      </c>
      <c r="S7" s="70">
        <f>IF(VLOOKUP($E7,'National Means'!$A:$C,Calcs!$D7,FALSE)&gt;='Performance Measure'!G7,0,2)</f>
        <v>0</v>
      </c>
      <c r="T7" s="71">
        <f>IF('Performance Measure'!G7&gt;'Performance Measure'!F7,2,0)</f>
        <v>0</v>
      </c>
      <c r="U7" s="72">
        <f t="shared" si="0"/>
        <v>0</v>
      </c>
    </row>
    <row r="8" spans="1:21" ht="30" x14ac:dyDescent="0.25">
      <c r="A8" s="87">
        <v>18</v>
      </c>
      <c r="B8" s="87">
        <v>38</v>
      </c>
      <c r="C8" s="87">
        <v>2</v>
      </c>
      <c r="D8" s="87">
        <v>3</v>
      </c>
      <c r="E8" s="73" t="s">
        <v>14</v>
      </c>
      <c r="F8" s="69">
        <f>IF(VLOOKUP($F$2,'Regional Mean by State'!$A:$AO,$A8,FALSE)&gt;='Performance Measure'!B8,0,2)</f>
        <v>0</v>
      </c>
      <c r="G8" s="70">
        <f>IF(VLOOKUP($E8,'National Means'!$A:$C,Calcs!$C8,FALSE)&gt;='Performance Measure'!B8,0,2)</f>
        <v>0</v>
      </c>
      <c r="H8" s="70">
        <f>IF(VLOOKUP($F$2,'Regional Mean by State'!$A:$AO,$B8,FALSE)&gt;='Performance Measure'!C8,0,2)</f>
        <v>0</v>
      </c>
      <c r="I8" s="70">
        <f>IF(VLOOKUP($E8,'National Means'!$A:$C,Calcs!$D8,FALSE)&gt;='Performance Measure'!C8,0,2)</f>
        <v>0</v>
      </c>
      <c r="J8" s="71">
        <f>IF('Performance Measure'!C8&gt;'Performance Measure'!B8,2,0)</f>
        <v>0</v>
      </c>
      <c r="K8" s="69">
        <f>IF(VLOOKUP($K$2,'Regional Mean by State'!$A:$AO,$A8,FALSE)&gt;='Performance Measure'!D8,0,2)</f>
        <v>0</v>
      </c>
      <c r="L8" s="70">
        <f>IF(VLOOKUP($E8,'National Means'!$A:$C,Calcs!$C8,FALSE)&gt;='Performance Measure'!D8,0,2)</f>
        <v>0</v>
      </c>
      <c r="M8" s="70">
        <f>IF(VLOOKUP($K$2,'Regional Mean by State'!$A:$AO,$B8,FALSE)&gt;='Performance Measure'!E8,0,2)</f>
        <v>0</v>
      </c>
      <c r="N8" s="70">
        <f>IF(VLOOKUP($E8,'National Means'!$A:$C,Calcs!$D8,FALSE)&gt;='Performance Measure'!E8,0,2)</f>
        <v>0</v>
      </c>
      <c r="O8" s="71">
        <f>IF('Performance Measure'!E8&gt;'Performance Measure'!D8,2,0)</f>
        <v>0</v>
      </c>
      <c r="P8" s="69">
        <f>IF(VLOOKUP($P$2,'Regional Mean by State'!$A:$AO,$A8,FALSE)&gt;='Performance Measure'!F8,0,2)</f>
        <v>0</v>
      </c>
      <c r="Q8" s="70">
        <f>IF(VLOOKUP($E8,'National Means'!$A:$C,Calcs!$C8,FALSE)&gt;='Performance Measure'!F8,0,2)</f>
        <v>0</v>
      </c>
      <c r="R8" s="70">
        <f>IF(VLOOKUP($P$2,'Regional Mean by State'!$A:$AO,$B8,FALSE)&gt;='Performance Measure'!G8,0,2)</f>
        <v>0</v>
      </c>
      <c r="S8" s="70">
        <f>IF(VLOOKUP($E8,'National Means'!$A:$C,Calcs!$D8,FALSE)&gt;='Performance Measure'!G8,0,2)</f>
        <v>0</v>
      </c>
      <c r="T8" s="71">
        <f>IF('Performance Measure'!G8&gt;'Performance Measure'!F8,2,0)</f>
        <v>0</v>
      </c>
      <c r="U8" s="72">
        <f t="shared" si="0"/>
        <v>0</v>
      </c>
    </row>
    <row r="9" spans="1:21" x14ac:dyDescent="0.25">
      <c r="A9" s="87">
        <v>19</v>
      </c>
      <c r="B9" s="87">
        <v>39</v>
      </c>
      <c r="C9" s="87">
        <v>2</v>
      </c>
      <c r="D9" s="87">
        <v>3</v>
      </c>
      <c r="E9" s="73" t="s">
        <v>15</v>
      </c>
      <c r="F9" s="69">
        <f>IF(VLOOKUP($F$2,'Regional Mean by State'!$A:$AO,$A9,FALSE)&gt;='Performance Measure'!B9,0,2)</f>
        <v>0</v>
      </c>
      <c r="G9" s="70">
        <f>IF(VLOOKUP($E9,'National Means'!$A:$C,Calcs!$C9,FALSE)&gt;='Performance Measure'!B9,0,2)</f>
        <v>0</v>
      </c>
      <c r="H9" s="70">
        <f>IF(VLOOKUP($F$2,'Regional Mean by State'!$A:$AO,$B9,FALSE)&gt;='Performance Measure'!C9,0,2)</f>
        <v>0</v>
      </c>
      <c r="I9" s="70">
        <f>IF(VLOOKUP($E9,'National Means'!$A:$C,Calcs!$D9,FALSE)&gt;='Performance Measure'!C9,0,2)</f>
        <v>0</v>
      </c>
      <c r="J9" s="71">
        <f>IF('Performance Measure'!C9&gt;'Performance Measure'!B9,2,0)</f>
        <v>0</v>
      </c>
      <c r="K9" s="69">
        <f>IF(VLOOKUP($K$2,'Regional Mean by State'!$A:$AO,$A9,FALSE)&gt;='Performance Measure'!D9,0,2)</f>
        <v>0</v>
      </c>
      <c r="L9" s="70">
        <f>IF(VLOOKUP($E9,'National Means'!$A:$C,Calcs!$C9,FALSE)&gt;='Performance Measure'!D9,0,2)</f>
        <v>0</v>
      </c>
      <c r="M9" s="70">
        <f>IF(VLOOKUP($K$2,'Regional Mean by State'!$A:$AO,$B9,FALSE)&gt;='Performance Measure'!E9,0,2)</f>
        <v>0</v>
      </c>
      <c r="N9" s="70">
        <f>IF(VLOOKUP($E9,'National Means'!$A:$C,Calcs!$D9,FALSE)&gt;='Performance Measure'!E9,0,2)</f>
        <v>0</v>
      </c>
      <c r="O9" s="71">
        <f>IF('Performance Measure'!E9&gt;'Performance Measure'!D9,2,0)</f>
        <v>0</v>
      </c>
      <c r="P9" s="69">
        <f>IF(VLOOKUP($P$2,'Regional Mean by State'!$A:$AO,$A9,FALSE)&gt;='Performance Measure'!F9,0,2)</f>
        <v>0</v>
      </c>
      <c r="Q9" s="70">
        <f>IF(VLOOKUP($E9,'National Means'!$A:$C,Calcs!$C9,FALSE)&gt;='Performance Measure'!F9,0,2)</f>
        <v>0</v>
      </c>
      <c r="R9" s="70">
        <f>IF(VLOOKUP($P$2,'Regional Mean by State'!$A:$AO,$B9,FALSE)&gt;='Performance Measure'!G9,0,2)</f>
        <v>0</v>
      </c>
      <c r="S9" s="70">
        <f>IF(VLOOKUP($E9,'National Means'!$A:$C,Calcs!$D9,FALSE)&gt;='Performance Measure'!G9,0,2)</f>
        <v>0</v>
      </c>
      <c r="T9" s="71">
        <f>IF('Performance Measure'!G9&gt;'Performance Measure'!F9,2,0)</f>
        <v>0</v>
      </c>
      <c r="U9" s="72">
        <f t="shared" si="0"/>
        <v>0</v>
      </c>
    </row>
    <row r="10" spans="1:21" ht="30" x14ac:dyDescent="0.25">
      <c r="A10" s="87">
        <v>20</v>
      </c>
      <c r="B10" s="87">
        <v>40</v>
      </c>
      <c r="C10" s="87">
        <v>2</v>
      </c>
      <c r="D10" s="87">
        <v>3</v>
      </c>
      <c r="E10" s="74" t="s">
        <v>16</v>
      </c>
      <c r="F10" s="69">
        <f>IF(VLOOKUP($F$2,'Regional Mean by State'!$A:$AO,$A10,FALSE)&gt;='Performance Measure'!B10,0,2)</f>
        <v>0</v>
      </c>
      <c r="G10" s="70">
        <f>IF(VLOOKUP($E10,'National Means'!$A:$C,Calcs!$C10,FALSE)&gt;='Performance Measure'!B10,0,2)</f>
        <v>0</v>
      </c>
      <c r="H10" s="70">
        <f>IF(VLOOKUP($F$2,'Regional Mean by State'!$A:$AO,$B10,FALSE)&gt;='Performance Measure'!C10,0,2)</f>
        <v>0</v>
      </c>
      <c r="I10" s="70">
        <f>IF(VLOOKUP($E10,'National Means'!$A:$C,Calcs!$D10,FALSE)&gt;='Performance Measure'!C10,0,2)</f>
        <v>0</v>
      </c>
      <c r="J10" s="71">
        <f>IF('Performance Measure'!C10&gt;'Performance Measure'!B10,2,0)</f>
        <v>0</v>
      </c>
      <c r="K10" s="69">
        <f>IF(VLOOKUP($K$2,'Regional Mean by State'!$A:$AO,$A10,FALSE)&gt;='Performance Measure'!D10,0,2)</f>
        <v>0</v>
      </c>
      <c r="L10" s="70">
        <f>IF(VLOOKUP($E10,'National Means'!$A:$C,Calcs!$C10,FALSE)&gt;='Performance Measure'!D10,0,2)</f>
        <v>0</v>
      </c>
      <c r="M10" s="70">
        <f>IF(VLOOKUP($K$2,'Regional Mean by State'!$A:$AO,$B10,FALSE)&gt;='Performance Measure'!E10,0,2)</f>
        <v>0</v>
      </c>
      <c r="N10" s="70">
        <f>IF(VLOOKUP($E10,'National Means'!$A:$C,Calcs!$D10,FALSE)&gt;='Performance Measure'!E10,0,2)</f>
        <v>0</v>
      </c>
      <c r="O10" s="71">
        <f>IF('Performance Measure'!E10&gt;'Performance Measure'!D10,2,0)</f>
        <v>0</v>
      </c>
      <c r="P10" s="69">
        <f>IF(VLOOKUP($P$2,'Regional Mean by State'!$A:$AO,$A10,FALSE)&gt;='Performance Measure'!F10,0,2)</f>
        <v>0</v>
      </c>
      <c r="Q10" s="70">
        <f>IF(VLOOKUP($E10,'National Means'!$A:$C,Calcs!$C10,FALSE)&gt;='Performance Measure'!F10,0,2)</f>
        <v>0</v>
      </c>
      <c r="R10" s="70">
        <f>IF(VLOOKUP($P$2,'Regional Mean by State'!$A:$AO,$B10,FALSE)&gt;='Performance Measure'!G10,0,2)</f>
        <v>0</v>
      </c>
      <c r="S10" s="70">
        <f>IF(VLOOKUP($E10,'National Means'!$A:$C,Calcs!$D10,FALSE)&gt;='Performance Measure'!G10,0,2)</f>
        <v>0</v>
      </c>
      <c r="T10" s="71">
        <f>IF('Performance Measure'!G10&gt;'Performance Measure'!F10,2,0)</f>
        <v>0</v>
      </c>
      <c r="U10" s="72">
        <f t="shared" si="0"/>
        <v>0</v>
      </c>
    </row>
    <row r="11" spans="1:21" ht="30" x14ac:dyDescent="0.25">
      <c r="A11" s="87">
        <v>21</v>
      </c>
      <c r="B11" s="87">
        <v>41</v>
      </c>
      <c r="C11" s="87">
        <v>2</v>
      </c>
      <c r="D11" s="87">
        <v>3</v>
      </c>
      <c r="E11" s="75" t="s">
        <v>17</v>
      </c>
      <c r="F11" s="69">
        <f>IF(VLOOKUP($F$2,'Regional Mean by State'!$A:$AO,$A11,FALSE)&gt;='Performance Measure'!B11,0,2)</f>
        <v>0</v>
      </c>
      <c r="G11" s="70">
        <f>IF(VLOOKUP($E11,'National Means'!$A:$C,Calcs!$C11,FALSE)&gt;='Performance Measure'!B11,0,2)</f>
        <v>0</v>
      </c>
      <c r="H11" s="70">
        <f>IF(VLOOKUP($F$2,'Regional Mean by State'!$A:$AO,$B11,FALSE)&gt;='Performance Measure'!C11,0,2)</f>
        <v>0</v>
      </c>
      <c r="I11" s="70">
        <f>IF(VLOOKUP($E11,'National Means'!$A:$C,Calcs!$D11,FALSE)&gt;='Performance Measure'!C11,0,2)</f>
        <v>0</v>
      </c>
      <c r="J11" s="71">
        <f>IF('Performance Measure'!C11&gt;'Performance Measure'!B11,2,0)</f>
        <v>0</v>
      </c>
      <c r="K11" s="69">
        <f>IF(VLOOKUP($K$2,'Regional Mean by State'!$A:$AO,$A11,FALSE)&gt;='Performance Measure'!D11,0,2)</f>
        <v>0</v>
      </c>
      <c r="L11" s="70">
        <f>IF(VLOOKUP($E11,'National Means'!$A:$C,Calcs!$C11,FALSE)&gt;='Performance Measure'!D11,0,2)</f>
        <v>0</v>
      </c>
      <c r="M11" s="70">
        <f>IF(VLOOKUP($K$2,'Regional Mean by State'!$A:$AO,$B11,FALSE)&gt;='Performance Measure'!E11,0,2)</f>
        <v>0</v>
      </c>
      <c r="N11" s="70">
        <f>IF(VLOOKUP($E11,'National Means'!$A:$C,Calcs!$D11,FALSE)&gt;='Performance Measure'!E11,0,2)</f>
        <v>0</v>
      </c>
      <c r="O11" s="71">
        <f>IF('Performance Measure'!E11&gt;'Performance Measure'!D11,2,0)</f>
        <v>0</v>
      </c>
      <c r="P11" s="69">
        <f>IF(VLOOKUP($P$2,'Regional Mean by State'!$A:$AO,$A11,FALSE)&gt;='Performance Measure'!F11,0,2)</f>
        <v>0</v>
      </c>
      <c r="Q11" s="70">
        <f>IF(VLOOKUP($E11,'National Means'!$A:$C,Calcs!$C11,FALSE)&gt;='Performance Measure'!F11,0,2)</f>
        <v>0</v>
      </c>
      <c r="R11" s="70">
        <f>IF(VLOOKUP($P$2,'Regional Mean by State'!$A:$AO,$B11,FALSE)&gt;='Performance Measure'!G11,0,2)</f>
        <v>0</v>
      </c>
      <c r="S11" s="70">
        <f>IF(VLOOKUP($E11,'National Means'!$A:$C,Calcs!$D11,FALSE)&gt;='Performance Measure'!G11,0,2)</f>
        <v>0</v>
      </c>
      <c r="T11" s="71">
        <f>IF('Performance Measure'!G11&gt;'Performance Measure'!F11,2,0)</f>
        <v>0</v>
      </c>
      <c r="U11" s="72">
        <f t="shared" si="0"/>
        <v>0</v>
      </c>
    </row>
    <row r="12" spans="1:21" x14ac:dyDescent="0.25">
      <c r="A12" s="87"/>
      <c r="B12" s="87"/>
      <c r="C12" s="87"/>
      <c r="D12" s="87"/>
      <c r="E12" s="76" t="str">
        <f>'Performance Measure'!A12</f>
        <v>Child and Adolescent Access to PCPs</v>
      </c>
      <c r="F12" s="112"/>
      <c r="G12" s="113"/>
      <c r="H12" s="113"/>
      <c r="I12" s="113"/>
      <c r="J12" s="114"/>
      <c r="K12" s="112"/>
      <c r="L12" s="113"/>
      <c r="M12" s="113"/>
      <c r="N12" s="113"/>
      <c r="O12" s="114"/>
      <c r="P12" s="112"/>
      <c r="Q12" s="113"/>
      <c r="R12" s="113"/>
      <c r="S12" s="113"/>
      <c r="T12" s="114"/>
      <c r="U12" s="77"/>
    </row>
    <row r="13" spans="1:21" ht="30" x14ac:dyDescent="0.25">
      <c r="A13" s="87">
        <v>9</v>
      </c>
      <c r="B13" s="87">
        <v>29</v>
      </c>
      <c r="C13" s="87">
        <v>2</v>
      </c>
      <c r="D13" s="87">
        <v>3</v>
      </c>
      <c r="E13" s="89" t="str">
        <f>'Performance Measure'!A13</f>
        <v>Children and Adolescents' Access To PCP (12-24 Months)</v>
      </c>
      <c r="F13" s="90">
        <f>IF(VLOOKUP($F$2,'Regional Mean by State'!$A:$AO,$A13,FALSE)&gt;='Performance Measure'!B13,0,0.5)</f>
        <v>0</v>
      </c>
      <c r="G13" s="91">
        <f>IF(VLOOKUP($E13,'National Means'!$A:$C,Calcs!$C13,FALSE)&gt;='Performance Measure'!B13,0,0.5)</f>
        <v>0</v>
      </c>
      <c r="H13" s="91">
        <f>IF(VLOOKUP($F$2,'Regional Mean by State'!$A:$AO,$B13,FALSE)&gt;='Performance Measure'!C13,0,0.5)</f>
        <v>0</v>
      </c>
      <c r="I13" s="91">
        <f>IF(VLOOKUP($E13,'National Means'!$A:$C,Calcs!$D13,FALSE)&gt;='Performance Measure'!C13,0,0.5)</f>
        <v>0</v>
      </c>
      <c r="J13" s="92">
        <f>IF('Performance Measure'!C13&gt;'Performance Measure'!B13,0.5,0)</f>
        <v>0</v>
      </c>
      <c r="K13" s="90">
        <f>IF(VLOOKUP($K$2,'Regional Mean by State'!$A:$AO,$A13,FALSE)&gt;='Performance Measure'!D13,0,0.5)</f>
        <v>0</v>
      </c>
      <c r="L13" s="91">
        <f>IF(VLOOKUP($E13,'National Means'!$A:$C,Calcs!$C13,FALSE)&gt;='Performance Measure'!D13,0,0.5)</f>
        <v>0</v>
      </c>
      <c r="M13" s="91">
        <f>IF(VLOOKUP($K$2,'Regional Mean by State'!$A:$AO,$B13,FALSE)&gt;='Performance Measure'!E13,0,0.5)</f>
        <v>0</v>
      </c>
      <c r="N13" s="91">
        <f>IF(VLOOKUP($E13,'National Means'!$A:$C,Calcs!$D13,FALSE)&gt;='Performance Measure'!E13,0,0.5)</f>
        <v>0</v>
      </c>
      <c r="O13" s="92">
        <f>IF('Performance Measure'!E13&gt;'Performance Measure'!D13,0.5,0)</f>
        <v>0</v>
      </c>
      <c r="P13" s="90">
        <f>IF(VLOOKUP($P$2,'Regional Mean by State'!$A:$AO,$A13,FALSE)&gt;='Performance Measure'!F13,0,0.5)</f>
        <v>0</v>
      </c>
      <c r="Q13" s="91">
        <f>IF(VLOOKUP($E13,'National Means'!$A:$C,Calcs!$C13,FALSE)&gt;='Performance Measure'!F13,0,0.5)</f>
        <v>0</v>
      </c>
      <c r="R13" s="91">
        <f>IF(VLOOKUP($P$2,'Regional Mean by State'!$A:$AO,$B13,FALSE)&gt;='Performance Measure'!G13,0,0.5)</f>
        <v>0</v>
      </c>
      <c r="S13" s="91">
        <f>IF(VLOOKUP($E13,'National Means'!$A:$C,Calcs!$D13,FALSE)&gt;='Performance Measure'!G13,0,0.5)</f>
        <v>0</v>
      </c>
      <c r="T13" s="92">
        <f>IF('Performance Measure'!G13&gt;'Performance Measure'!F13,0.5,0)</f>
        <v>0</v>
      </c>
      <c r="U13" s="93">
        <f t="shared" ref="U13" si="1">SUM(F13:T13)</f>
        <v>0</v>
      </c>
    </row>
    <row r="14" spans="1:21" ht="30" x14ac:dyDescent="0.25">
      <c r="A14" s="87">
        <v>10</v>
      </c>
      <c r="B14" s="87">
        <v>30</v>
      </c>
      <c r="C14" s="87">
        <v>2</v>
      </c>
      <c r="D14" s="87">
        <v>3</v>
      </c>
      <c r="E14" s="89" t="str">
        <f>'Performance Measure'!A14</f>
        <v>Children and Adolescents' Access To PCP (25 Months-6 Yrs)</v>
      </c>
      <c r="F14" s="90">
        <f>IF(VLOOKUP($F$2,'Regional Mean by State'!$A:$AO,$A14,FALSE)&gt;='Performance Measure'!B14,0,0.5)</f>
        <v>0</v>
      </c>
      <c r="G14" s="91">
        <f>IF(VLOOKUP($E14,'National Means'!$A:$C,Calcs!$C14,FALSE)&gt;='Performance Measure'!B14,0,0.5)</f>
        <v>0</v>
      </c>
      <c r="H14" s="91">
        <f>IF(VLOOKUP($F$2,'Regional Mean by State'!$A:$AO,$B14,FALSE)&gt;='Performance Measure'!C14,0,0.5)</f>
        <v>0</v>
      </c>
      <c r="I14" s="91">
        <f>IF(VLOOKUP($E14,'National Means'!$A:$C,Calcs!$D14,FALSE)&gt;='Performance Measure'!C14,0,0.5)</f>
        <v>0</v>
      </c>
      <c r="J14" s="92">
        <f>IF('Performance Measure'!C14&gt;'Performance Measure'!B14,0.5,0)</f>
        <v>0</v>
      </c>
      <c r="K14" s="90">
        <f>IF(VLOOKUP($K$2,'Regional Mean by State'!$A:$AO,$A14,FALSE)&gt;='Performance Measure'!D14,0,0.5)</f>
        <v>0</v>
      </c>
      <c r="L14" s="91">
        <f>IF(VLOOKUP($E14,'National Means'!$A:$C,Calcs!$C14,FALSE)&gt;='Performance Measure'!D14,0,0.5)</f>
        <v>0</v>
      </c>
      <c r="M14" s="91">
        <f>IF(VLOOKUP($K$2,'Regional Mean by State'!$A:$AO,$B14,FALSE)&gt;='Performance Measure'!E14,0,0.5)</f>
        <v>0</v>
      </c>
      <c r="N14" s="91">
        <f>IF(VLOOKUP($E14,'National Means'!$A:$C,Calcs!$D14,FALSE)&gt;='Performance Measure'!E14,0,0.5)</f>
        <v>0</v>
      </c>
      <c r="O14" s="92">
        <f>IF('Performance Measure'!E14&gt;'Performance Measure'!D14,0.5,0)</f>
        <v>0</v>
      </c>
      <c r="P14" s="90">
        <f>IF(VLOOKUP($P$2,'Regional Mean by State'!$A:$AO,$A14,FALSE)&gt;='Performance Measure'!F14,0,0.5)</f>
        <v>0</v>
      </c>
      <c r="Q14" s="91">
        <f>IF(VLOOKUP($E14,'National Means'!$A:$C,Calcs!$C14,FALSE)&gt;='Performance Measure'!F14,0,0.5)</f>
        <v>0</v>
      </c>
      <c r="R14" s="91">
        <f>IF(VLOOKUP($P$2,'Regional Mean by State'!$A:$AO,$B14,FALSE)&gt;='Performance Measure'!G14,0,0.5)</f>
        <v>0</v>
      </c>
      <c r="S14" s="91">
        <f>IF(VLOOKUP($E14,'National Means'!$A:$C,Calcs!$D14,FALSE)&gt;='Performance Measure'!G14,0,0.5)</f>
        <v>0</v>
      </c>
      <c r="T14" s="92">
        <f>IF('Performance Measure'!G14&gt;'Performance Measure'!F14,0.5,0)</f>
        <v>0</v>
      </c>
      <c r="U14" s="93">
        <f t="shared" ref="U14:U24" si="2">SUM(F14:T14)</f>
        <v>0</v>
      </c>
    </row>
    <row r="15" spans="1:21" ht="30" x14ac:dyDescent="0.25">
      <c r="A15" s="87">
        <v>11</v>
      </c>
      <c r="B15" s="87">
        <v>31</v>
      </c>
      <c r="C15" s="87">
        <v>2</v>
      </c>
      <c r="D15" s="87">
        <v>3</v>
      </c>
      <c r="E15" s="89" t="str">
        <f>'Performance Measure'!A15</f>
        <v>Children and Adolescents' Access To PCP (7-11 Yrs)</v>
      </c>
      <c r="F15" s="90">
        <f>IF(VLOOKUP($F$2,'Regional Mean by State'!$A:$AO,$A15,FALSE)&gt;='Performance Measure'!B15,0,0.5)</f>
        <v>0</v>
      </c>
      <c r="G15" s="91">
        <f>IF(VLOOKUP($E15,'National Means'!$A:$C,Calcs!$C15,FALSE)&gt;='Performance Measure'!B15,0,0.5)</f>
        <v>0</v>
      </c>
      <c r="H15" s="91">
        <f>IF(VLOOKUP($F$2,'Regional Mean by State'!$A:$AO,$B15,FALSE)&gt;='Performance Measure'!C15,0,0.5)</f>
        <v>0</v>
      </c>
      <c r="I15" s="91">
        <f>IF(VLOOKUP($E15,'National Means'!$A:$C,Calcs!$D15,FALSE)&gt;='Performance Measure'!C15,0,0.5)</f>
        <v>0</v>
      </c>
      <c r="J15" s="92">
        <f>IF('Performance Measure'!C15&gt;'Performance Measure'!B15,0.5,0)</f>
        <v>0</v>
      </c>
      <c r="K15" s="90">
        <f>IF(VLOOKUP($K$2,'Regional Mean by State'!$A:$AO,$A15,FALSE)&gt;='Performance Measure'!D15,0,0.5)</f>
        <v>0</v>
      </c>
      <c r="L15" s="91">
        <f>IF(VLOOKUP($E15,'National Means'!$A:$C,Calcs!$C15,FALSE)&gt;='Performance Measure'!D15,0,0.5)</f>
        <v>0</v>
      </c>
      <c r="M15" s="91">
        <f>IF(VLOOKUP($K$2,'Regional Mean by State'!$A:$AO,$B15,FALSE)&gt;='Performance Measure'!E15,0,0.5)</f>
        <v>0</v>
      </c>
      <c r="N15" s="91">
        <f>IF(VLOOKUP($E15,'National Means'!$A:$C,Calcs!$D15,FALSE)&gt;='Performance Measure'!E15,0,0.5)</f>
        <v>0</v>
      </c>
      <c r="O15" s="92">
        <f>IF('Performance Measure'!E15&gt;'Performance Measure'!D15,0.5,0)</f>
        <v>0</v>
      </c>
      <c r="P15" s="90">
        <f>IF(VLOOKUP($P$2,'Regional Mean by State'!$A:$AO,$A15,FALSE)&gt;='Performance Measure'!F15,0,0.5)</f>
        <v>0</v>
      </c>
      <c r="Q15" s="91">
        <f>IF(VLOOKUP($E15,'National Means'!$A:$C,Calcs!$C15,FALSE)&gt;='Performance Measure'!F15,0,0.5)</f>
        <v>0</v>
      </c>
      <c r="R15" s="91">
        <f>IF(VLOOKUP($P$2,'Regional Mean by State'!$A:$AO,$B15,FALSE)&gt;='Performance Measure'!G15,0,0.5)</f>
        <v>0</v>
      </c>
      <c r="S15" s="91">
        <f>IF(VLOOKUP($E15,'National Means'!$A:$C,Calcs!$D15,FALSE)&gt;='Performance Measure'!G15,0,0.5)</f>
        <v>0</v>
      </c>
      <c r="T15" s="92">
        <f>IF('Performance Measure'!G15&gt;'Performance Measure'!F15,0.5,0)</f>
        <v>0</v>
      </c>
      <c r="U15" s="93">
        <f t="shared" si="2"/>
        <v>0</v>
      </c>
    </row>
    <row r="16" spans="1:21" ht="30" x14ac:dyDescent="0.25">
      <c r="A16" s="87">
        <v>12</v>
      </c>
      <c r="B16" s="87">
        <v>32</v>
      </c>
      <c r="C16" s="87">
        <v>2</v>
      </c>
      <c r="D16" s="87">
        <v>3</v>
      </c>
      <c r="E16" s="89" t="str">
        <f>'Performance Measure'!A16</f>
        <v>Children and Adolescents' Access To PCP (12-19 Yrs)</v>
      </c>
      <c r="F16" s="90">
        <f>IF(VLOOKUP($F$2,'Regional Mean by State'!$A:$AO,$A16,FALSE)&gt;='Performance Measure'!B16,0,0.5)</f>
        <v>0</v>
      </c>
      <c r="G16" s="91">
        <f>IF(VLOOKUP($E16,'National Means'!$A:$C,Calcs!$C16,FALSE)&gt;='Performance Measure'!B16,0,0.5)</f>
        <v>0</v>
      </c>
      <c r="H16" s="91">
        <f>IF(VLOOKUP($F$2,'Regional Mean by State'!$A:$AO,$B16,FALSE)&gt;='Performance Measure'!C16,0,0.5)</f>
        <v>0</v>
      </c>
      <c r="I16" s="91">
        <f>IF(VLOOKUP($E16,'National Means'!$A:$C,Calcs!$D16,FALSE)&gt;='Performance Measure'!C16,0,0.5)</f>
        <v>0</v>
      </c>
      <c r="J16" s="92">
        <f>IF('Performance Measure'!C16&gt;'Performance Measure'!B16,0.5,0)</f>
        <v>0</v>
      </c>
      <c r="K16" s="90">
        <f>IF(VLOOKUP($K$2,'Regional Mean by State'!$A:$AO,$A16,FALSE)&gt;='Performance Measure'!D16,0,0.5)</f>
        <v>0</v>
      </c>
      <c r="L16" s="91">
        <f>IF(VLOOKUP($E16,'National Means'!$A:$C,Calcs!$C16,FALSE)&gt;='Performance Measure'!D16,0,0.5)</f>
        <v>0</v>
      </c>
      <c r="M16" s="91">
        <f>IF(VLOOKUP($K$2,'Regional Mean by State'!$A:$AO,$B16,FALSE)&gt;='Performance Measure'!E16,0,0.5)</f>
        <v>0</v>
      </c>
      <c r="N16" s="91">
        <f>IF(VLOOKUP($E16,'National Means'!$A:$C,Calcs!$D16,FALSE)&gt;='Performance Measure'!E16,0,0.5)</f>
        <v>0</v>
      </c>
      <c r="O16" s="92">
        <f>IF('Performance Measure'!E16&gt;'Performance Measure'!D16,0.5,0)</f>
        <v>0</v>
      </c>
      <c r="P16" s="90">
        <f>IF(VLOOKUP($P$2,'Regional Mean by State'!$A:$AO,$A16,FALSE)&gt;='Performance Measure'!F16,0,0.5)</f>
        <v>0</v>
      </c>
      <c r="Q16" s="91">
        <f>IF(VLOOKUP($E16,'National Means'!$A:$C,Calcs!$C16,FALSE)&gt;='Performance Measure'!F16,0,0.5)</f>
        <v>0</v>
      </c>
      <c r="R16" s="91">
        <f>IF(VLOOKUP($P$2,'Regional Mean by State'!$A:$AO,$B16,FALSE)&gt;='Performance Measure'!G16,0,0.5)</f>
        <v>0</v>
      </c>
      <c r="S16" s="91">
        <f>IF(VLOOKUP($E16,'National Means'!$A:$C,Calcs!$D16,FALSE)&gt;='Performance Measure'!G16,0,0.5)</f>
        <v>0</v>
      </c>
      <c r="T16" s="92">
        <f>IF('Performance Measure'!G16&gt;'Performance Measure'!F16,0.5,0)</f>
        <v>0</v>
      </c>
      <c r="U16" s="93">
        <f t="shared" si="2"/>
        <v>0</v>
      </c>
    </row>
    <row r="17" spans="1:21" ht="30" x14ac:dyDescent="0.25">
      <c r="A17" s="87">
        <v>8</v>
      </c>
      <c r="B17" s="87">
        <v>28</v>
      </c>
      <c r="C17" s="87">
        <v>2</v>
      </c>
      <c r="D17" s="87">
        <v>3</v>
      </c>
      <c r="E17" s="78" t="str">
        <f>'Performance Measure'!A17</f>
        <v>Medication Management for People With Asthma: Medication Compliance 75% (Total)</v>
      </c>
      <c r="F17" s="69">
        <f>IF(VLOOKUP($F$2,'Regional Mean by State'!$A:$AO,$A17,FALSE)&gt;='Performance Measure'!B17,0,2)</f>
        <v>0</v>
      </c>
      <c r="G17" s="70">
        <f>IF(VLOOKUP($E17,'National Means'!$A:$C,Calcs!$C17,FALSE)&gt;='Performance Measure'!B17,0,2)</f>
        <v>0</v>
      </c>
      <c r="H17" s="70">
        <f>IF(VLOOKUP($F$2,'Regional Mean by State'!$A:$AO,$B17,FALSE)&gt;='Performance Measure'!C17,0,2)</f>
        <v>0</v>
      </c>
      <c r="I17" s="70">
        <f>IF(VLOOKUP($E17,'National Means'!$A:$C,Calcs!$D17,FALSE)&gt;='Performance Measure'!C17,0,2)</f>
        <v>0</v>
      </c>
      <c r="J17" s="71">
        <f>IF('Performance Measure'!C17&gt;'Performance Measure'!B17,2,0)</f>
        <v>0</v>
      </c>
      <c r="K17" s="69">
        <f>IF(VLOOKUP($K$2,'Regional Mean by State'!$A:$AO,$A17,FALSE)&gt;='Performance Measure'!D17,0,2)</f>
        <v>0</v>
      </c>
      <c r="L17" s="70">
        <f>IF(VLOOKUP($E17,'National Means'!$A:$C,Calcs!$C17,FALSE)&gt;='Performance Measure'!D17,0,2)</f>
        <v>0</v>
      </c>
      <c r="M17" s="70">
        <f>IF(VLOOKUP($K$2,'Regional Mean by State'!$A:$AO,$B17,FALSE)&gt;='Performance Measure'!E17,0,2)</f>
        <v>0</v>
      </c>
      <c r="N17" s="70">
        <f>IF(VLOOKUP($E17,'National Means'!$A:$C,Calcs!$D17,FALSE)&gt;='Performance Measure'!E17,0,2)</f>
        <v>0</v>
      </c>
      <c r="O17" s="71">
        <f>IF('Performance Measure'!E17&gt;'Performance Measure'!D17,2,0)</f>
        <v>0</v>
      </c>
      <c r="P17" s="69">
        <f>IF(VLOOKUP($P$2,'Regional Mean by State'!$A:$AO,$A17,FALSE)&gt;='Performance Measure'!F17,0,2)</f>
        <v>0</v>
      </c>
      <c r="Q17" s="70">
        <f>IF(VLOOKUP($E17,'National Means'!$A:$C,Calcs!$C17,FALSE)&gt;='Performance Measure'!F17,0,2)</f>
        <v>0</v>
      </c>
      <c r="R17" s="70">
        <f>IF(VLOOKUP($P$2,'Regional Mean by State'!$A:$AO,$B17,FALSE)&gt;='Performance Measure'!G17,0,2)</f>
        <v>0</v>
      </c>
      <c r="S17" s="70">
        <f>IF(VLOOKUP($E17,'National Means'!$A:$C,Calcs!$D17,FALSE)&gt;='Performance Measure'!G17,0,2)</f>
        <v>0</v>
      </c>
      <c r="T17" s="71">
        <f>IF('Performance Measure'!G17&gt;'Performance Measure'!F17,2,0)</f>
        <v>0</v>
      </c>
      <c r="U17" s="72">
        <f t="shared" si="2"/>
        <v>0</v>
      </c>
    </row>
    <row r="18" spans="1:21" ht="30" x14ac:dyDescent="0.25">
      <c r="A18" s="87">
        <v>4</v>
      </c>
      <c r="B18" s="87">
        <v>24</v>
      </c>
      <c r="C18" s="87">
        <v>2</v>
      </c>
      <c r="D18" s="87">
        <v>3</v>
      </c>
      <c r="E18" s="78" t="str">
        <f>'Performance Measure'!A18</f>
        <v>Comprehensive Diabetes Care - HbA1c Control (&lt;8%)</v>
      </c>
      <c r="F18" s="69">
        <f>IF(VLOOKUP($F$2,'Regional Mean by State'!$A:$AO,$A18,FALSE)&gt;='Performance Measure'!B18,0,2)</f>
        <v>0</v>
      </c>
      <c r="G18" s="70">
        <f>IF(VLOOKUP($E18,'National Means'!$A:$C,Calcs!$C18,FALSE)&gt;='Performance Measure'!B18,0,2)</f>
        <v>0</v>
      </c>
      <c r="H18" s="70">
        <f>IF(VLOOKUP($F$2,'Regional Mean by State'!$A:$AO,$B18,FALSE)&gt;='Performance Measure'!C18,0,2)</f>
        <v>0</v>
      </c>
      <c r="I18" s="70">
        <f>IF(VLOOKUP($E18,'National Means'!$A:$C,Calcs!$D18,FALSE)&gt;='Performance Measure'!C18,0,2)</f>
        <v>0</v>
      </c>
      <c r="J18" s="71">
        <f>IF('Performance Measure'!C18&gt;'Performance Measure'!B18,2,0)</f>
        <v>0</v>
      </c>
      <c r="K18" s="69">
        <f>IF(VLOOKUP($K$2,'Regional Mean by State'!$A:$AO,$A18,FALSE)&gt;='Performance Measure'!D18,0,2)</f>
        <v>0</v>
      </c>
      <c r="L18" s="70">
        <f>IF(VLOOKUP($E18,'National Means'!$A:$C,Calcs!$C18,FALSE)&gt;='Performance Measure'!D18,0,2)</f>
        <v>0</v>
      </c>
      <c r="M18" s="70">
        <f>IF(VLOOKUP($K$2,'Regional Mean by State'!$A:$AO,$B18,FALSE)&gt;='Performance Measure'!E18,0,2)</f>
        <v>0</v>
      </c>
      <c r="N18" s="70">
        <f>IF(VLOOKUP($E18,'National Means'!$A:$C,Calcs!$D18,FALSE)&gt;='Performance Measure'!E18,0,2)</f>
        <v>0</v>
      </c>
      <c r="O18" s="71">
        <f>IF('Performance Measure'!E18&gt;'Performance Measure'!D18,2,0)</f>
        <v>0</v>
      </c>
      <c r="P18" s="69">
        <f>IF(VLOOKUP($P$2,'Regional Mean by State'!$A:$AO,$A18,FALSE)&gt;='Performance Measure'!F18,0,2)</f>
        <v>0</v>
      </c>
      <c r="Q18" s="70">
        <f>IF(VLOOKUP($E18,'National Means'!$A:$C,Calcs!$C18,FALSE)&gt;='Performance Measure'!F18,0,2)</f>
        <v>0</v>
      </c>
      <c r="R18" s="70">
        <f>IF(VLOOKUP($P$2,'Regional Mean by State'!$A:$AO,$B18,FALSE)&gt;='Performance Measure'!G18,0,2)</f>
        <v>0</v>
      </c>
      <c r="S18" s="70">
        <f>IF(VLOOKUP($E18,'National Means'!$A:$C,Calcs!$D18,FALSE)&gt;='Performance Measure'!G18,0,2)</f>
        <v>0</v>
      </c>
      <c r="T18" s="71">
        <f>IF('Performance Measure'!G18&gt;'Performance Measure'!F18,2,0)</f>
        <v>0</v>
      </c>
      <c r="U18" s="72">
        <f t="shared" si="2"/>
        <v>0</v>
      </c>
    </row>
    <row r="19" spans="1:21" ht="30" x14ac:dyDescent="0.25">
      <c r="A19" s="87">
        <v>6</v>
      </c>
      <c r="B19" s="87">
        <v>26</v>
      </c>
      <c r="C19" s="87">
        <v>2</v>
      </c>
      <c r="D19" s="87">
        <v>3</v>
      </c>
      <c r="E19" s="78" t="str">
        <f>'Performance Measure'!A19</f>
        <v>Follow Up After Hospitalization For Mental Illness - 7 days</v>
      </c>
      <c r="F19" s="69">
        <f>IF(VLOOKUP($F$2,'Regional Mean by State'!$A:$AO,$A19,FALSE)&gt;='Performance Measure'!B19,0,2)</f>
        <v>0</v>
      </c>
      <c r="G19" s="70">
        <f>IF(VLOOKUP($E19,'National Means'!$A:$C,Calcs!$C19,FALSE)&gt;='Performance Measure'!B19,0,2)</f>
        <v>0</v>
      </c>
      <c r="H19" s="70">
        <f>IF(VLOOKUP($F$2,'Regional Mean by State'!$A:$AO,$B19,FALSE)&gt;='Performance Measure'!C19,0,2)</f>
        <v>0</v>
      </c>
      <c r="I19" s="70">
        <f>IF(VLOOKUP($E19,'National Means'!$A:$C,Calcs!$D19,FALSE)&gt;='Performance Measure'!C19,0,2)</f>
        <v>0</v>
      </c>
      <c r="J19" s="71">
        <f>IF('Performance Measure'!C19&gt;'Performance Measure'!B19,2,0)</f>
        <v>0</v>
      </c>
      <c r="K19" s="69">
        <f>IF(VLOOKUP($K$2,'Regional Mean by State'!$A:$AO,$A19,FALSE)&gt;='Performance Measure'!D19,0,2)</f>
        <v>0</v>
      </c>
      <c r="L19" s="70">
        <f>IF(VLOOKUP($E19,'National Means'!$A:$C,Calcs!$C19,FALSE)&gt;='Performance Measure'!D19,0,2)</f>
        <v>0</v>
      </c>
      <c r="M19" s="70">
        <f>IF(VLOOKUP($K$2,'Regional Mean by State'!$A:$AO,$B19,FALSE)&gt;='Performance Measure'!E19,0,2)</f>
        <v>0</v>
      </c>
      <c r="N19" s="70">
        <f>IF(VLOOKUP($E19,'National Means'!$A:$C,Calcs!$D19,FALSE)&gt;='Performance Measure'!E19,0,2)</f>
        <v>0</v>
      </c>
      <c r="O19" s="71">
        <f>IF('Performance Measure'!E19&gt;'Performance Measure'!D19,2,0)</f>
        <v>0</v>
      </c>
      <c r="P19" s="69">
        <f>IF(VLOOKUP($P$2,'Regional Mean by State'!$A:$AO,$A19,FALSE)&gt;='Performance Measure'!F19,0,2)</f>
        <v>0</v>
      </c>
      <c r="Q19" s="70">
        <f>IF(VLOOKUP($E19,'National Means'!$A:$C,Calcs!$C19,FALSE)&gt;='Performance Measure'!F19,0,2)</f>
        <v>0</v>
      </c>
      <c r="R19" s="70">
        <f>IF(VLOOKUP($P$2,'Regional Mean by State'!$A:$AO,$B19,FALSE)&gt;='Performance Measure'!G19,0,2)</f>
        <v>0</v>
      </c>
      <c r="S19" s="70">
        <f>IF(VLOOKUP($E19,'National Means'!$A:$C,Calcs!$D19,FALSE)&gt;='Performance Measure'!G19,0,2)</f>
        <v>0</v>
      </c>
      <c r="T19" s="71">
        <f>IF('Performance Measure'!G19&gt;'Performance Measure'!F19,2,0)</f>
        <v>0</v>
      </c>
      <c r="U19" s="72">
        <f t="shared" si="2"/>
        <v>0</v>
      </c>
    </row>
    <row r="20" spans="1:21" ht="36.75" customHeight="1" x14ac:dyDescent="0.25">
      <c r="A20" s="87">
        <v>7</v>
      </c>
      <c r="B20" s="87">
        <v>27</v>
      </c>
      <c r="C20" s="87">
        <v>2</v>
      </c>
      <c r="D20" s="87">
        <v>3</v>
      </c>
      <c r="E20" s="78" t="str">
        <f>'Performance Measure'!A20</f>
        <v>Initiation &amp; Engagement of Alcohol &amp; Other Drug Dependence Treatment - Initiation Total</v>
      </c>
      <c r="F20" s="69">
        <f>IF(VLOOKUP($F$2,'Regional Mean by State'!$A:$AO,$A20,FALSE)&gt;='Performance Measure'!B20,0,2)</f>
        <v>0</v>
      </c>
      <c r="G20" s="70">
        <f>IF(VLOOKUP($E20,'National Means'!$A:$C,Calcs!$C20,FALSE)&gt;='Performance Measure'!B20,0,2)</f>
        <v>0</v>
      </c>
      <c r="H20" s="70">
        <f>IF(VLOOKUP($F$2,'Regional Mean by State'!$A:$AO,$B20,FALSE)&gt;='Performance Measure'!C20,0,2)</f>
        <v>0</v>
      </c>
      <c r="I20" s="70">
        <f>IF(VLOOKUP($E20,'National Means'!$A:$C,Calcs!$D20,FALSE)&gt;='Performance Measure'!C20,0,2)</f>
        <v>0</v>
      </c>
      <c r="J20" s="71">
        <f>IF('Performance Measure'!C20&gt;'Performance Measure'!B20,2,0)</f>
        <v>0</v>
      </c>
      <c r="K20" s="69">
        <f>IF(VLOOKUP($K$2,'Regional Mean by State'!$A:$AO,$A20,FALSE)&gt;='Performance Measure'!D20,0,2)</f>
        <v>0</v>
      </c>
      <c r="L20" s="70">
        <f>IF(VLOOKUP($E20,'National Means'!$A:$C,Calcs!$C20,FALSE)&gt;='Performance Measure'!D20,0,2)</f>
        <v>0</v>
      </c>
      <c r="M20" s="70">
        <f>IF(VLOOKUP($K$2,'Regional Mean by State'!$A:$AO,$B20,FALSE)&gt;='Performance Measure'!E20,0,2)</f>
        <v>0</v>
      </c>
      <c r="N20" s="70">
        <f>IF(VLOOKUP($E20,'National Means'!$A:$C,Calcs!$D20,FALSE)&gt;='Performance Measure'!E20,0,2)</f>
        <v>0</v>
      </c>
      <c r="O20" s="71">
        <f>IF('Performance Measure'!E20&gt;'Performance Measure'!D20,2,0)</f>
        <v>0</v>
      </c>
      <c r="P20" s="69">
        <f>IF(VLOOKUP($P$2,'Regional Mean by State'!$A:$AO,$A20,FALSE)&gt;='Performance Measure'!F20,0,2)</f>
        <v>0</v>
      </c>
      <c r="Q20" s="70">
        <f>IF(VLOOKUP($E20,'National Means'!$A:$C,Calcs!$C20,FALSE)&gt;='Performance Measure'!F20,0,2)</f>
        <v>0</v>
      </c>
      <c r="R20" s="70">
        <f>IF(VLOOKUP($P$2,'Regional Mean by State'!$A:$AO,$B20,FALSE)&gt;='Performance Measure'!G20,0,2)</f>
        <v>0</v>
      </c>
      <c r="S20" s="70">
        <f>IF(VLOOKUP($E20,'National Means'!$A:$C,Calcs!$D20,FALSE)&gt;='Performance Measure'!G20,0,2)</f>
        <v>0</v>
      </c>
      <c r="T20" s="71">
        <f>IF('Performance Measure'!G20&gt;'Performance Measure'!F20,2,0)</f>
        <v>0</v>
      </c>
      <c r="U20" s="72">
        <f t="shared" si="2"/>
        <v>0</v>
      </c>
    </row>
    <row r="21" spans="1:21" ht="30" x14ac:dyDescent="0.25">
      <c r="A21" s="87">
        <v>3</v>
      </c>
      <c r="B21" s="87">
        <v>23</v>
      </c>
      <c r="C21" s="87">
        <v>2</v>
      </c>
      <c r="D21" s="87">
        <v>3</v>
      </c>
      <c r="E21" s="78" t="str">
        <f>'Performance Measure'!A21</f>
        <v>Antidepressant Medication Management - Effective Acute Phase Treatment</v>
      </c>
      <c r="F21" s="69">
        <f>IF(VLOOKUP($F$2,'Regional Mean by State'!$A:$AO,$A21,FALSE)&gt;='Performance Measure'!B21,0,2)</f>
        <v>0</v>
      </c>
      <c r="G21" s="70">
        <f>IF(VLOOKUP($E21,'National Means'!$A:$C,Calcs!$C21,FALSE)&gt;='Performance Measure'!B21,0,2)</f>
        <v>0</v>
      </c>
      <c r="H21" s="70">
        <f>IF(VLOOKUP($F$2,'Regional Mean by State'!$A:$AO,$B21,FALSE)&gt;='Performance Measure'!C21,0,2)</f>
        <v>0</v>
      </c>
      <c r="I21" s="70">
        <f>IF(VLOOKUP($E21,'National Means'!$A:$C,Calcs!$D21,FALSE)&gt;='Performance Measure'!C21,0,2)</f>
        <v>0</v>
      </c>
      <c r="J21" s="71">
        <f>IF('Performance Measure'!C21&gt;'Performance Measure'!B21,2,0)</f>
        <v>0</v>
      </c>
      <c r="K21" s="69">
        <f>IF(VLOOKUP($K$2,'Regional Mean by State'!$A:$AO,$A21,FALSE)&gt;='Performance Measure'!D21,0,2)</f>
        <v>0</v>
      </c>
      <c r="L21" s="70">
        <f>IF(VLOOKUP($E21,'National Means'!$A:$C,Calcs!$C21,FALSE)&gt;='Performance Measure'!D21,0,2)</f>
        <v>0</v>
      </c>
      <c r="M21" s="70">
        <f>IF(VLOOKUP($K$2,'Regional Mean by State'!$A:$AO,$B21,FALSE)&gt;='Performance Measure'!E21,0,2)</f>
        <v>0</v>
      </c>
      <c r="N21" s="70">
        <f>IF(VLOOKUP($E21,'National Means'!$A:$C,Calcs!$D21,FALSE)&gt;='Performance Measure'!E21,0,2)</f>
        <v>0</v>
      </c>
      <c r="O21" s="71">
        <f>IF('Performance Measure'!E21&gt;'Performance Measure'!D21,2,0)</f>
        <v>0</v>
      </c>
      <c r="P21" s="69">
        <f>IF(VLOOKUP($P$2,'Regional Mean by State'!$A:$AO,$A21,FALSE)&gt;='Performance Measure'!F21,0,2)</f>
        <v>0</v>
      </c>
      <c r="Q21" s="70">
        <f>IF(VLOOKUP($E21,'National Means'!$A:$C,Calcs!$C21,FALSE)&gt;='Performance Measure'!F21,0,2)</f>
        <v>0</v>
      </c>
      <c r="R21" s="70">
        <f>IF(VLOOKUP($P$2,'Regional Mean by State'!$A:$AO,$B21,FALSE)&gt;='Performance Measure'!G21,0,2)</f>
        <v>0</v>
      </c>
      <c r="S21" s="70">
        <f>IF(VLOOKUP($E21,'National Means'!$A:$C,Calcs!$D21,FALSE)&gt;='Performance Measure'!G21,0,2)</f>
        <v>0</v>
      </c>
      <c r="T21" s="71">
        <f>IF('Performance Measure'!G21&gt;'Performance Measure'!F21,2,0)</f>
        <v>0</v>
      </c>
      <c r="U21" s="72">
        <f t="shared" si="2"/>
        <v>0</v>
      </c>
    </row>
    <row r="22" spans="1:21" ht="30" x14ac:dyDescent="0.25">
      <c r="A22" s="87">
        <v>2</v>
      </c>
      <c r="B22" s="87">
        <v>22</v>
      </c>
      <c r="C22" s="87">
        <v>2</v>
      </c>
      <c r="D22" s="87">
        <v>3</v>
      </c>
      <c r="E22" s="78" t="str">
        <f>'Performance Measure'!A22</f>
        <v>Adherence to Antipsychotic Medications for Individuals with Schizophrenia</v>
      </c>
      <c r="F22" s="69">
        <f>IF(VLOOKUP($F$2,'Regional Mean by State'!$A:$AO,$A22,FALSE)&gt;='Performance Measure'!B22,0,2)</f>
        <v>0</v>
      </c>
      <c r="G22" s="70">
        <f>IF(VLOOKUP($E22,'National Means'!$A:$C,Calcs!$C22,FALSE)&gt;='Performance Measure'!B22,0,2)</f>
        <v>0</v>
      </c>
      <c r="H22" s="70">
        <f>IF(VLOOKUP($F$2,'Regional Mean by State'!$A:$AO,$B22,FALSE)&gt;='Performance Measure'!C22,0,2)</f>
        <v>0</v>
      </c>
      <c r="I22" s="70">
        <f>IF(VLOOKUP($E22,'National Means'!$A:$C,Calcs!$D22,FALSE)&gt;='Performance Measure'!C22,0,2)</f>
        <v>0</v>
      </c>
      <c r="J22" s="71">
        <f>IF('Performance Measure'!C22&gt;'Performance Measure'!B22,2,0)</f>
        <v>0</v>
      </c>
      <c r="K22" s="69">
        <f>IF(VLOOKUP($K$2,'Regional Mean by State'!$A:$AO,$A22,FALSE)&gt;='Performance Measure'!D22,0,2)</f>
        <v>0</v>
      </c>
      <c r="L22" s="70">
        <f>IF(VLOOKUP($E22,'National Means'!$A:$C,Calcs!$C22,FALSE)&gt;='Performance Measure'!D22,0,2)</f>
        <v>0</v>
      </c>
      <c r="M22" s="70">
        <f>IF(VLOOKUP($K$2,'Regional Mean by State'!$A:$AO,$B22,FALSE)&gt;='Performance Measure'!E22,0,2)</f>
        <v>0</v>
      </c>
      <c r="N22" s="70">
        <f>IF(VLOOKUP($E22,'National Means'!$A:$C,Calcs!$D22,FALSE)&gt;='Performance Measure'!E22,0,2)</f>
        <v>0</v>
      </c>
      <c r="O22" s="71">
        <f>IF('Performance Measure'!E22&gt;'Performance Measure'!D22,2,0)</f>
        <v>0</v>
      </c>
      <c r="P22" s="69">
        <f>IF(VLOOKUP($P$2,'Regional Mean by State'!$A:$AO,$A22,FALSE)&gt;='Performance Measure'!F22,0,2)</f>
        <v>0</v>
      </c>
      <c r="Q22" s="70">
        <f>IF(VLOOKUP($E22,'National Means'!$A:$C,Calcs!$C22,FALSE)&gt;='Performance Measure'!F22,0,2)</f>
        <v>0</v>
      </c>
      <c r="R22" s="70">
        <f>IF(VLOOKUP($P$2,'Regional Mean by State'!$A:$AO,$B22,FALSE)&gt;='Performance Measure'!G22,0,2)</f>
        <v>0</v>
      </c>
      <c r="S22" s="70">
        <f>IF(VLOOKUP($E22,'National Means'!$A:$C,Calcs!$D22,FALSE)&gt;='Performance Measure'!G22,0,2)</f>
        <v>0</v>
      </c>
      <c r="T22" s="71">
        <f>IF('Performance Measure'!G22&gt;'Performance Measure'!F22,2,0)</f>
        <v>0</v>
      </c>
      <c r="U22" s="72">
        <f t="shared" si="2"/>
        <v>0</v>
      </c>
    </row>
    <row r="23" spans="1:21" x14ac:dyDescent="0.25">
      <c r="A23" s="87">
        <v>5</v>
      </c>
      <c r="B23" s="87">
        <v>25</v>
      </c>
      <c r="C23" s="87">
        <v>2</v>
      </c>
      <c r="D23" s="87">
        <v>3</v>
      </c>
      <c r="E23" s="78" t="str">
        <f>'Performance Measure'!A23</f>
        <v>Controlling High Blood Pressure</v>
      </c>
      <c r="F23" s="69">
        <f>IF(VLOOKUP($F$2,'Regional Mean by State'!$A:$AO,$A23,FALSE)&gt;='Performance Measure'!B23,0,2)</f>
        <v>0</v>
      </c>
      <c r="G23" s="70">
        <f>IF(VLOOKUP($E23,'National Means'!$A:$C,Calcs!$C23,FALSE)&gt;='Performance Measure'!B23,0,2)</f>
        <v>0</v>
      </c>
      <c r="H23" s="70">
        <f>IF(VLOOKUP($F$2,'Regional Mean by State'!$A:$AO,$B23,FALSE)&gt;='Performance Measure'!C23,0,2)</f>
        <v>0</v>
      </c>
      <c r="I23" s="70">
        <f>IF(VLOOKUP($E23,'National Means'!$A:$C,Calcs!$D23,FALSE)&gt;='Performance Measure'!C23,0,2)</f>
        <v>0</v>
      </c>
      <c r="J23" s="71">
        <f>IF('Performance Measure'!C23&gt;'Performance Measure'!B23,2,0)</f>
        <v>0</v>
      </c>
      <c r="K23" s="69">
        <f>IF(VLOOKUP($K$2,'Regional Mean by State'!$A:$AO,$A23,FALSE)&gt;='Performance Measure'!D23,0,2)</f>
        <v>0</v>
      </c>
      <c r="L23" s="70">
        <f>IF(VLOOKUP($E23,'National Means'!$A:$C,Calcs!$C23,FALSE)&gt;='Performance Measure'!D23,0,2)</f>
        <v>0</v>
      </c>
      <c r="M23" s="70">
        <f>IF(VLOOKUP($K$2,'Regional Mean by State'!$A:$AO,$B23,FALSE)&gt;='Performance Measure'!E23,0,2)</f>
        <v>0</v>
      </c>
      <c r="N23" s="70">
        <f>IF(VLOOKUP($E23,'National Means'!$A:$C,Calcs!$D23,FALSE)&gt;='Performance Measure'!E23,0,2)</f>
        <v>0</v>
      </c>
      <c r="O23" s="71">
        <f>IF('Performance Measure'!E23&gt;'Performance Measure'!D23,2,0)</f>
        <v>0</v>
      </c>
      <c r="P23" s="69">
        <f>IF(VLOOKUP($P$2,'Regional Mean by State'!$A:$AO,$A23,FALSE)&gt;='Performance Measure'!F23,0,2)</f>
        <v>0</v>
      </c>
      <c r="Q23" s="70">
        <f>IF(VLOOKUP($E23,'National Means'!$A:$C,Calcs!$C23,FALSE)&gt;='Performance Measure'!F23,0,2)</f>
        <v>0</v>
      </c>
      <c r="R23" s="70">
        <f>IF(VLOOKUP($P$2,'Regional Mean by State'!$A:$AO,$B23,FALSE)&gt;='Performance Measure'!G23,0,2)</f>
        <v>0</v>
      </c>
      <c r="S23" s="70">
        <f>IF(VLOOKUP($E23,'National Means'!$A:$C,Calcs!$D23,FALSE)&gt;='Performance Measure'!G23,0,2)</f>
        <v>0</v>
      </c>
      <c r="T23" s="71">
        <f>IF('Performance Measure'!G23&gt;'Performance Measure'!F23,2,0)</f>
        <v>0</v>
      </c>
      <c r="U23" s="72">
        <f t="shared" si="2"/>
        <v>0</v>
      </c>
    </row>
    <row r="24" spans="1:21" ht="30.75" thickBot="1" x14ac:dyDescent="0.3">
      <c r="A24" s="87">
        <v>13</v>
      </c>
      <c r="B24" s="87">
        <v>33</v>
      </c>
      <c r="C24" s="87">
        <v>2</v>
      </c>
      <c r="D24" s="87">
        <v>3</v>
      </c>
      <c r="E24" s="78" t="str">
        <f>'Performance Measure'!A24</f>
        <v>Adults' Access to Preventive/Ambulatory Health Services - Total</v>
      </c>
      <c r="F24" s="79">
        <f>IF(VLOOKUP($F$2,'Regional Mean by State'!$A:$AO,$A24,FALSE)&gt;='Performance Measure'!B24,0,2)</f>
        <v>0</v>
      </c>
      <c r="G24" s="80">
        <f>IF(VLOOKUP($E24,'National Means'!$A:$C,Calcs!$C24,FALSE)&gt;='Performance Measure'!B24,0,2)</f>
        <v>0</v>
      </c>
      <c r="H24" s="80">
        <f>IF(VLOOKUP($F$2,'Regional Mean by State'!$A:$AO,$B24,FALSE)&gt;='Performance Measure'!C24,0,2)</f>
        <v>0</v>
      </c>
      <c r="I24" s="80">
        <f>IF(VLOOKUP($E24,'National Means'!$A:$C,Calcs!$D24,FALSE)&gt;='Performance Measure'!C24,0,2)</f>
        <v>0</v>
      </c>
      <c r="J24" s="81">
        <f>IF('Performance Measure'!C24&gt;'Performance Measure'!B24,2,0)</f>
        <v>0</v>
      </c>
      <c r="K24" s="79">
        <f>IF(VLOOKUP($K$2,'Regional Mean by State'!$A:$AO,$A24,FALSE)&gt;='Performance Measure'!D24,0,2)</f>
        <v>0</v>
      </c>
      <c r="L24" s="80">
        <f>IF(VLOOKUP($E24,'National Means'!$A:$C,Calcs!$C24,FALSE)&gt;='Performance Measure'!D24,0,2)</f>
        <v>0</v>
      </c>
      <c r="M24" s="80">
        <f>IF(VLOOKUP($K$2,'Regional Mean by State'!$A:$AO,$B24,FALSE)&gt;='Performance Measure'!E24,0,2)</f>
        <v>0</v>
      </c>
      <c r="N24" s="80">
        <f>IF(VLOOKUP($E24,'National Means'!$A:$C,Calcs!$D24,FALSE)&gt;='Performance Measure'!E24,0,2)</f>
        <v>0</v>
      </c>
      <c r="O24" s="81">
        <f>IF('Performance Measure'!E24&gt;'Performance Measure'!D24,2,0)</f>
        <v>0</v>
      </c>
      <c r="P24" s="79">
        <f>IF(VLOOKUP($P$2,'Regional Mean by State'!$A:$AO,$A24,FALSE)&gt;='Performance Measure'!F24,0,2)</f>
        <v>0</v>
      </c>
      <c r="Q24" s="80">
        <f>IF(VLOOKUP($E24,'National Means'!$A:$C,Calcs!$C24,FALSE)&gt;='Performance Measure'!F24,0,2)</f>
        <v>0</v>
      </c>
      <c r="R24" s="80">
        <f>IF(VLOOKUP($P$2,'Regional Mean by State'!$A:$AO,$B24,FALSE)&gt;='Performance Measure'!G24,0,2)</f>
        <v>0</v>
      </c>
      <c r="S24" s="80">
        <f>IF(VLOOKUP($E24,'National Means'!$A:$C,Calcs!$D24,FALSE)&gt;='Performance Measure'!G24,0,2)</f>
        <v>0</v>
      </c>
      <c r="T24" s="81">
        <f>IF('Performance Measure'!G24&gt;'Performance Measure'!F24,2,0)</f>
        <v>0</v>
      </c>
      <c r="U24" s="82">
        <f t="shared" si="2"/>
        <v>0</v>
      </c>
    </row>
    <row r="25" spans="1:21" ht="19.5" thickBot="1" x14ac:dyDescent="0.3">
      <c r="S25" s="110" t="s">
        <v>89</v>
      </c>
      <c r="T25" s="111"/>
      <c r="U25" s="83">
        <f>SUM(U5:U24)</f>
        <v>0</v>
      </c>
    </row>
  </sheetData>
  <autoFilter ref="E4:V25"/>
  <mergeCells count="9">
    <mergeCell ref="F2:J2"/>
    <mergeCell ref="K2:O2"/>
    <mergeCell ref="P2:T2"/>
    <mergeCell ref="S25:T25"/>
    <mergeCell ref="F12:J12"/>
    <mergeCell ref="K12:O12"/>
    <mergeCell ref="P12:T12"/>
    <mergeCell ref="A3:B3"/>
    <mergeCell ref="C3:D3"/>
  </mergeCells>
  <printOptions horizontalCentered="1"/>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Performance Measure</vt:lpstr>
      <vt:lpstr>Regional Mean by State</vt:lpstr>
      <vt:lpstr>National Means</vt:lpstr>
      <vt:lpstr>Calcs</vt:lpstr>
      <vt:lpstr>Calcs!Print_Area</vt:lpstr>
      <vt:lpstr>'Performance Measure'!Print_Titles</vt:lpstr>
    </vt:vector>
  </TitlesOfParts>
  <Company>AHCA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Bottcher, Jesse</dc:creator>
  <cp:lastModifiedBy>Bavin, Nicole</cp:lastModifiedBy>
  <cp:lastPrinted>2018-03-13T22:12:30Z</cp:lastPrinted>
  <dcterms:created xsi:type="dcterms:W3CDTF">2017-06-27T16:03:46Z</dcterms:created>
  <dcterms:modified xsi:type="dcterms:W3CDTF">2018-03-15T16:29:13Z</dcterms:modified>
</cp:coreProperties>
</file>